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на 09.06" sheetId="2" r:id="rId2"/>
    <sheet name="на 19.06" sheetId="3" r:id="rId3"/>
    <sheet name="20.08" sheetId="4" r:id="rId4"/>
    <sheet name="20.09" sheetId="5" r:id="rId5"/>
    <sheet name="20.10" sheetId="6" r:id="rId6"/>
  </sheets>
  <calcPr calcId="145621"/>
</workbook>
</file>

<file path=xl/calcChain.xml><?xml version="1.0" encoding="utf-8"?>
<calcChain xmlns="http://schemas.openxmlformats.org/spreadsheetml/2006/main">
  <c r="D19" i="6" l="1"/>
  <c r="D8" i="6"/>
  <c r="D53" i="6"/>
  <c r="C53" i="6"/>
  <c r="B53" i="6"/>
  <c r="E52" i="6"/>
  <c r="E51" i="6"/>
  <c r="E50" i="6"/>
  <c r="E49" i="6"/>
  <c r="E48" i="6"/>
  <c r="E47" i="6"/>
  <c r="E46" i="6"/>
  <c r="E45" i="6"/>
  <c r="C39" i="6"/>
  <c r="E38" i="6"/>
  <c r="E37" i="6"/>
  <c r="E36" i="6"/>
  <c r="E35" i="6"/>
  <c r="E34" i="6"/>
  <c r="E33" i="6"/>
  <c r="E32" i="6"/>
  <c r="E31" i="6"/>
  <c r="D30" i="6"/>
  <c r="D39" i="6" s="1"/>
  <c r="C28" i="6"/>
  <c r="E27" i="6"/>
  <c r="E25" i="6"/>
  <c r="E24" i="6"/>
  <c r="E23" i="6"/>
  <c r="E22" i="6"/>
  <c r="E21" i="6"/>
  <c r="E20" i="6"/>
  <c r="D28" i="6"/>
  <c r="E18" i="6"/>
  <c r="E17" i="6"/>
  <c r="C15" i="6"/>
  <c r="E14" i="6"/>
  <c r="E13" i="6"/>
  <c r="E12" i="6"/>
  <c r="E11" i="6"/>
  <c r="E10" i="6"/>
  <c r="E9" i="6"/>
  <c r="D15" i="6"/>
  <c r="D54" i="6" s="1"/>
  <c r="C39" i="5"/>
  <c r="E33" i="5"/>
  <c r="E53" i="6" l="1"/>
  <c r="B54" i="6"/>
  <c r="E54" i="6"/>
  <c r="E8" i="6"/>
  <c r="E15" i="6" s="1"/>
  <c r="E19" i="6"/>
  <c r="E28" i="6" s="1"/>
  <c r="E30" i="6"/>
  <c r="E39" i="6" s="1"/>
  <c r="D30" i="5"/>
  <c r="D19" i="5"/>
  <c r="D8" i="5"/>
  <c r="D53" i="5" l="1"/>
  <c r="C53" i="5"/>
  <c r="B53" i="5"/>
  <c r="E52" i="5"/>
  <c r="E51" i="5"/>
  <c r="E50" i="5"/>
  <c r="E49" i="5"/>
  <c r="E48" i="5"/>
  <c r="E47" i="5"/>
  <c r="E46" i="5"/>
  <c r="E45" i="5"/>
  <c r="E53" i="5" s="1"/>
  <c r="E38" i="5"/>
  <c r="E37" i="5"/>
  <c r="E36" i="5"/>
  <c r="E35" i="5"/>
  <c r="E34" i="5"/>
  <c r="E32" i="5"/>
  <c r="E31" i="5"/>
  <c r="D39" i="5"/>
  <c r="D28" i="5"/>
  <c r="C28" i="5"/>
  <c r="E27" i="5"/>
  <c r="E25" i="5"/>
  <c r="E24" i="5"/>
  <c r="E23" i="5"/>
  <c r="E22" i="5"/>
  <c r="E21" i="5"/>
  <c r="E20" i="5"/>
  <c r="E19" i="5"/>
  <c r="E18" i="5"/>
  <c r="E17" i="5"/>
  <c r="E28" i="5" s="1"/>
  <c r="D15" i="5"/>
  <c r="C15" i="5"/>
  <c r="E14" i="5"/>
  <c r="E13" i="5"/>
  <c r="E12" i="5"/>
  <c r="E11" i="5"/>
  <c r="E10" i="5"/>
  <c r="E9" i="5"/>
  <c r="E8" i="5"/>
  <c r="E9" i="4"/>
  <c r="E31" i="4"/>
  <c r="D30" i="4"/>
  <c r="E32" i="4"/>
  <c r="E15" i="5" l="1"/>
  <c r="D54" i="5"/>
  <c r="B54" i="5"/>
  <c r="E54" i="5" s="1"/>
  <c r="E30" i="5"/>
  <c r="E39" i="5" s="1"/>
  <c r="D53" i="4"/>
  <c r="C53" i="4"/>
  <c r="B53" i="4"/>
  <c r="E52" i="4"/>
  <c r="E51" i="4"/>
  <c r="E50" i="4"/>
  <c r="E49" i="4"/>
  <c r="E48" i="4"/>
  <c r="E47" i="4"/>
  <c r="E46" i="4"/>
  <c r="E45" i="4"/>
  <c r="D39" i="4"/>
  <c r="C39" i="4"/>
  <c r="E38" i="4"/>
  <c r="E37" i="4"/>
  <c r="E36" i="4"/>
  <c r="E35" i="4"/>
  <c r="E34" i="4"/>
  <c r="E33" i="4"/>
  <c r="E30" i="4"/>
  <c r="E39" i="4" s="1"/>
  <c r="D28" i="4"/>
  <c r="C28" i="4"/>
  <c r="E27" i="4"/>
  <c r="E25" i="4"/>
  <c r="E24" i="4"/>
  <c r="E23" i="4"/>
  <c r="E22" i="4"/>
  <c r="E21" i="4"/>
  <c r="E20" i="4"/>
  <c r="E19" i="4"/>
  <c r="E18" i="4"/>
  <c r="E17" i="4"/>
  <c r="C15" i="4"/>
  <c r="E14" i="4"/>
  <c r="E13" i="4"/>
  <c r="E12" i="4"/>
  <c r="E11" i="4"/>
  <c r="E10" i="4"/>
  <c r="D15" i="4"/>
  <c r="D8" i="3"/>
  <c r="E35" i="3"/>
  <c r="E34" i="3"/>
  <c r="E33" i="3"/>
  <c r="E32" i="3"/>
  <c r="E31" i="3"/>
  <c r="E30" i="3"/>
  <c r="E36" i="3" s="1"/>
  <c r="E29" i="3"/>
  <c r="E45" i="3"/>
  <c r="D50" i="3"/>
  <c r="C50" i="3"/>
  <c r="B50" i="3"/>
  <c r="E49" i="3"/>
  <c r="E48" i="3"/>
  <c r="E47" i="3"/>
  <c r="E46" i="3"/>
  <c r="E44" i="3"/>
  <c r="E43" i="3"/>
  <c r="E42" i="3"/>
  <c r="E50" i="3" s="1"/>
  <c r="D36" i="3"/>
  <c r="C36" i="3"/>
  <c r="D27" i="3"/>
  <c r="C27" i="3"/>
  <c r="E26" i="3"/>
  <c r="E24" i="3"/>
  <c r="E23" i="3"/>
  <c r="E22" i="3"/>
  <c r="E21" i="3"/>
  <c r="E20" i="3"/>
  <c r="E19" i="3"/>
  <c r="E18" i="3"/>
  <c r="E17" i="3"/>
  <c r="E16" i="3"/>
  <c r="C14" i="3"/>
  <c r="E13" i="3"/>
  <c r="E12" i="3"/>
  <c r="E11" i="3"/>
  <c r="E10" i="3"/>
  <c r="E9" i="3"/>
  <c r="D14" i="3"/>
  <c r="D51" i="3" s="1"/>
  <c r="E36" i="2"/>
  <c r="D36" i="2"/>
  <c r="C36" i="2"/>
  <c r="E27" i="3" l="1"/>
  <c r="E53" i="4"/>
  <c r="B51" i="3"/>
  <c r="E51" i="3" s="1"/>
  <c r="E28" i="4"/>
  <c r="D54" i="4"/>
  <c r="B54" i="4"/>
  <c r="E8" i="4"/>
  <c r="E15" i="4" s="1"/>
  <c r="E8" i="3"/>
  <c r="E14" i="3" s="1"/>
  <c r="D50" i="2"/>
  <c r="C50" i="2"/>
  <c r="B50" i="2"/>
  <c r="E49" i="2"/>
  <c r="E48" i="2"/>
  <c r="E47" i="2"/>
  <c r="E46" i="2"/>
  <c r="E44" i="2"/>
  <c r="E43" i="2"/>
  <c r="E42" i="2"/>
  <c r="E50" i="2" s="1"/>
  <c r="D27" i="2"/>
  <c r="C27" i="2"/>
  <c r="E26" i="2"/>
  <c r="E24" i="2"/>
  <c r="E23" i="2"/>
  <c r="E22" i="2"/>
  <c r="E21" i="2"/>
  <c r="E20" i="2"/>
  <c r="E19" i="2"/>
  <c r="E18" i="2"/>
  <c r="E17" i="2"/>
  <c r="E16" i="2"/>
  <c r="E27" i="2" s="1"/>
  <c r="C14" i="2"/>
  <c r="E13" i="2"/>
  <c r="E12" i="2"/>
  <c r="E11" i="2"/>
  <c r="E10" i="2"/>
  <c r="E9" i="2"/>
  <c r="D14" i="2"/>
  <c r="D51" i="2" s="1"/>
  <c r="D39" i="1"/>
  <c r="C39" i="1"/>
  <c r="B39" i="1"/>
  <c r="E38" i="1"/>
  <c r="E37" i="1"/>
  <c r="E36" i="1"/>
  <c r="E35" i="1"/>
  <c r="E34" i="1"/>
  <c r="E33" i="1"/>
  <c r="E32" i="1"/>
  <c r="D26" i="1"/>
  <c r="C26" i="1"/>
  <c r="E25" i="1"/>
  <c r="E24" i="1"/>
  <c r="E23" i="1"/>
  <c r="E22" i="1"/>
  <c r="E21" i="1"/>
  <c r="E20" i="1"/>
  <c r="E19" i="1"/>
  <c r="E18" i="1"/>
  <c r="E17" i="1"/>
  <c r="E16" i="1"/>
  <c r="C14" i="1"/>
  <c r="E13" i="1"/>
  <c r="E12" i="1"/>
  <c r="E11" i="1"/>
  <c r="E10" i="1"/>
  <c r="E9" i="1"/>
  <c r="D8" i="1"/>
  <c r="D14" i="1" s="1"/>
  <c r="D40" i="1" s="1"/>
  <c r="E26" i="1" l="1"/>
  <c r="E39" i="1"/>
  <c r="B40" i="1"/>
  <c r="E40" i="1" s="1"/>
  <c r="E54" i="4"/>
  <c r="B51" i="2"/>
  <c r="E51" i="2" s="1"/>
  <c r="E8" i="2"/>
  <c r="E14" i="2" s="1"/>
  <c r="E8" i="1"/>
  <c r="E14" i="1" s="1"/>
</calcChain>
</file>

<file path=xl/sharedStrings.xml><?xml version="1.0" encoding="utf-8"?>
<sst xmlns="http://schemas.openxmlformats.org/spreadsheetml/2006/main" count="498" uniqueCount="49">
  <si>
    <t>Руководителю организации</t>
  </si>
  <si>
    <t>Информация о расходовании бюджетных ассигнований и средств приносящей доход деятельности в соответствие с планом финансово-хозяйственной деятельности по                                  МОУ СОШ № 2</t>
  </si>
  <si>
    <t>на 27.05.2014 г.</t>
  </si>
  <si>
    <t>Код субсидии: 441114001,441114005,441114802</t>
  </si>
  <si>
    <t>Единица измерения руб.</t>
  </si>
  <si>
    <t>КОСГУ</t>
  </si>
  <si>
    <t>Код субсидии</t>
  </si>
  <si>
    <t>План с изменениями 2014  год</t>
  </si>
  <si>
    <t>Выплаты</t>
  </si>
  <si>
    <t>Остаток</t>
  </si>
  <si>
    <t>Областной бюджет</t>
  </si>
  <si>
    <t>211</t>
  </si>
  <si>
    <t>441114001</t>
  </si>
  <si>
    <t>213</t>
  </si>
  <si>
    <t>221</t>
  </si>
  <si>
    <t>226</t>
  </si>
  <si>
    <t>310</t>
  </si>
  <si>
    <t>340</t>
  </si>
  <si>
    <t>Итого</t>
  </si>
  <si>
    <t>Местный бюджет</t>
  </si>
  <si>
    <t>441114005</t>
  </si>
  <si>
    <t>441114802</t>
  </si>
  <si>
    <t>223</t>
  </si>
  <si>
    <t>225</t>
  </si>
  <si>
    <t>290</t>
  </si>
  <si>
    <t>Платные услуги</t>
  </si>
  <si>
    <t>Поступило</t>
  </si>
  <si>
    <t>120-аренда</t>
  </si>
  <si>
    <t>130-поступления от платных образовательных услуг</t>
  </si>
  <si>
    <t>180 - безвозмездные поступления</t>
  </si>
  <si>
    <t>Всего</t>
  </si>
  <si>
    <t>на 09.06.2014 г.</t>
  </si>
  <si>
    <t>Субсидии на иные цели</t>
  </si>
  <si>
    <t>441314807</t>
  </si>
  <si>
    <t>441314022</t>
  </si>
  <si>
    <t>441314037</t>
  </si>
  <si>
    <t>441314069</t>
  </si>
  <si>
    <t>441314085</t>
  </si>
  <si>
    <t>441114037</t>
  </si>
  <si>
    <t>на 19.06.2014 г.</t>
  </si>
  <si>
    <t>Главный бухгалтер _____________________ Л. В. Батуева</t>
  </si>
  <si>
    <t>Исп.: М. И. Павлова</t>
  </si>
  <si>
    <t>2-36-18</t>
  </si>
  <si>
    <t>на 20.08.2014 г.</t>
  </si>
  <si>
    <t>441314810</t>
  </si>
  <si>
    <t>212</t>
  </si>
  <si>
    <t>на 20.09.2014 г.</t>
  </si>
  <si>
    <t>441314805</t>
  </si>
  <si>
    <t>на 20.10.2014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</si>
</sst>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left" vertical="center"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0" sqref="A20"/>
    </sheetView>
  </sheetViews>
  <sheetFormatPr defaultRowHeight="15" x14ac:dyDescent="0.25"/>
  <cols>
    <col min="1" max="1" width="24.5703125" customWidth="1"/>
    <col min="2" max="2" width="20.7109375" customWidth="1"/>
    <col min="3" max="5" width="19.42578125" customWidth="1"/>
    <col min="6" max="6" width="13.140625" bestFit="1" customWidth="1"/>
    <col min="7" max="7" width="14.28515625" bestFit="1" customWidth="1"/>
  </cols>
  <sheetData>
    <row r="1" spans="1:9" ht="18.75" x14ac:dyDescent="0.3">
      <c r="A1" s="1"/>
      <c r="B1" s="1"/>
      <c r="C1" s="1"/>
      <c r="D1" s="56" t="s">
        <v>0</v>
      </c>
      <c r="E1" s="56"/>
    </row>
    <row r="2" spans="1:9" ht="61.5" customHeight="1" x14ac:dyDescent="0.3">
      <c r="A2" s="57" t="s">
        <v>1</v>
      </c>
      <c r="B2" s="57"/>
      <c r="C2" s="57"/>
      <c r="D2" s="57"/>
      <c r="E2" s="57"/>
      <c r="F2" s="2"/>
      <c r="G2" s="3"/>
      <c r="H2" s="3"/>
      <c r="I2" s="3"/>
    </row>
    <row r="3" spans="1:9" ht="15.75" x14ac:dyDescent="0.25">
      <c r="A3" s="58" t="s">
        <v>2</v>
      </c>
      <c r="B3" s="58"/>
      <c r="C3" s="58"/>
      <c r="D3" s="58"/>
      <c r="E3" s="58"/>
      <c r="F3" s="58"/>
      <c r="G3" s="3"/>
      <c r="H3" s="3"/>
      <c r="I3" s="3"/>
    </row>
    <row r="4" spans="1:9" ht="15.75" x14ac:dyDescent="0.25">
      <c r="A4" s="58" t="s">
        <v>3</v>
      </c>
      <c r="B4" s="58"/>
      <c r="C4" s="58"/>
      <c r="D4" s="58"/>
      <c r="E4" s="58"/>
      <c r="F4" s="58"/>
      <c r="G4" s="3"/>
      <c r="H4" s="3"/>
      <c r="I4" s="3"/>
    </row>
    <row r="5" spans="1:9" ht="15.7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47.25" x14ac:dyDescent="0.25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2"/>
      <c r="G6" s="3"/>
      <c r="H6" s="3"/>
      <c r="I6" s="3"/>
    </row>
    <row r="7" spans="1:9" ht="15.75" x14ac:dyDescent="0.25">
      <c r="A7" s="52" t="s">
        <v>10</v>
      </c>
      <c r="B7" s="52"/>
      <c r="C7" s="52"/>
      <c r="D7" s="52"/>
      <c r="E7" s="52"/>
      <c r="F7" s="2"/>
      <c r="G7" s="3"/>
      <c r="H7" s="3"/>
      <c r="I7" s="3"/>
    </row>
    <row r="8" spans="1:9" ht="15.75" x14ac:dyDescent="0.25">
      <c r="A8" s="8" t="s">
        <v>11</v>
      </c>
      <c r="B8" s="8" t="s">
        <v>12</v>
      </c>
      <c r="C8" s="9">
        <v>14940443</v>
      </c>
      <c r="D8" s="9">
        <f>4840952.54-5000</f>
        <v>4835952.54</v>
      </c>
      <c r="E8" s="10">
        <f>C8-D8</f>
        <v>10104490.460000001</v>
      </c>
      <c r="F8" s="2"/>
      <c r="G8" s="3"/>
      <c r="H8" s="3"/>
      <c r="I8" s="3"/>
    </row>
    <row r="9" spans="1:9" ht="15.75" x14ac:dyDescent="0.25">
      <c r="A9" s="8" t="s">
        <v>13</v>
      </c>
      <c r="B9" s="8" t="s">
        <v>12</v>
      </c>
      <c r="C9" s="9">
        <v>4512015</v>
      </c>
      <c r="D9" s="9">
        <v>1589424.27</v>
      </c>
      <c r="E9" s="10">
        <f t="shared" ref="E9:E13" si="0">C9-D9</f>
        <v>2922590.73</v>
      </c>
      <c r="F9" s="2"/>
      <c r="G9" s="3"/>
      <c r="H9" s="3"/>
      <c r="I9" s="3"/>
    </row>
    <row r="10" spans="1:9" ht="15.75" x14ac:dyDescent="0.25">
      <c r="A10" s="8" t="s">
        <v>14</v>
      </c>
      <c r="B10" s="8" t="s">
        <v>12</v>
      </c>
      <c r="C10" s="9">
        <v>7200</v>
      </c>
      <c r="D10" s="9">
        <v>1200</v>
      </c>
      <c r="E10" s="10">
        <f t="shared" si="0"/>
        <v>6000</v>
      </c>
      <c r="F10" s="2"/>
      <c r="G10" s="3"/>
      <c r="H10" s="3"/>
      <c r="I10" s="3"/>
    </row>
    <row r="11" spans="1:9" ht="15.75" x14ac:dyDescent="0.25">
      <c r="A11" s="8" t="s">
        <v>15</v>
      </c>
      <c r="B11" s="8" t="s">
        <v>12</v>
      </c>
      <c r="C11" s="9">
        <v>40370</v>
      </c>
      <c r="D11" s="9">
        <v>40370</v>
      </c>
      <c r="E11" s="10">
        <f t="shared" si="0"/>
        <v>0</v>
      </c>
      <c r="F11" s="2"/>
      <c r="G11" s="3"/>
      <c r="H11" s="3"/>
      <c r="I11" s="3"/>
    </row>
    <row r="12" spans="1:9" ht="15.75" x14ac:dyDescent="0.25">
      <c r="A12" s="8" t="s">
        <v>16</v>
      </c>
      <c r="B12" s="8" t="s">
        <v>12</v>
      </c>
      <c r="C12" s="9">
        <v>213151</v>
      </c>
      <c r="D12" s="9"/>
      <c r="E12" s="10">
        <f t="shared" si="0"/>
        <v>213151</v>
      </c>
      <c r="F12" s="2"/>
      <c r="G12" s="3"/>
      <c r="H12" s="3"/>
      <c r="I12" s="3"/>
    </row>
    <row r="13" spans="1:9" ht="15.75" x14ac:dyDescent="0.25">
      <c r="A13" s="8" t="s">
        <v>17</v>
      </c>
      <c r="B13" s="8" t="s">
        <v>12</v>
      </c>
      <c r="C13" s="9">
        <v>26700</v>
      </c>
      <c r="D13" s="9"/>
      <c r="E13" s="10">
        <f t="shared" si="0"/>
        <v>26700</v>
      </c>
      <c r="F13" s="2"/>
      <c r="G13" s="3"/>
      <c r="H13" s="3"/>
      <c r="I13" s="3"/>
    </row>
    <row r="14" spans="1:9" ht="15.75" x14ac:dyDescent="0.25">
      <c r="A14" s="11" t="s">
        <v>18</v>
      </c>
      <c r="B14" s="8"/>
      <c r="C14" s="9">
        <f>SUM(C8:C13)</f>
        <v>19739879</v>
      </c>
      <c r="D14" s="9">
        <f>SUM(D8:D13)</f>
        <v>6466946.8100000005</v>
      </c>
      <c r="E14" s="9">
        <f t="shared" ref="E14" si="1">SUM(E8:E13)</f>
        <v>13272932.190000001</v>
      </c>
      <c r="F14" s="2"/>
      <c r="G14" s="12"/>
      <c r="H14" s="3"/>
      <c r="I14" s="3"/>
    </row>
    <row r="15" spans="1:9" ht="15.75" x14ac:dyDescent="0.25">
      <c r="A15" s="52" t="s">
        <v>19</v>
      </c>
      <c r="B15" s="52"/>
      <c r="C15" s="52"/>
      <c r="D15" s="52"/>
      <c r="E15" s="52"/>
      <c r="F15" s="2"/>
      <c r="G15" s="3"/>
      <c r="H15" s="3"/>
      <c r="I15" s="3"/>
    </row>
    <row r="16" spans="1:9" ht="15.75" x14ac:dyDescent="0.25">
      <c r="A16" s="8" t="s">
        <v>11</v>
      </c>
      <c r="B16" s="8" t="s">
        <v>20</v>
      </c>
      <c r="C16" s="9">
        <v>77112</v>
      </c>
      <c r="D16" s="9"/>
      <c r="E16" s="10">
        <f t="shared" ref="E16:E25" si="2">C16-D16</f>
        <v>77112</v>
      </c>
      <c r="F16" s="2"/>
      <c r="G16" s="3"/>
      <c r="H16" s="3"/>
      <c r="I16" s="3"/>
    </row>
    <row r="17" spans="1:9" ht="15.75" x14ac:dyDescent="0.25">
      <c r="A17" s="8" t="s">
        <v>13</v>
      </c>
      <c r="B17" s="8" t="s">
        <v>20</v>
      </c>
      <c r="C17" s="9">
        <v>23288</v>
      </c>
      <c r="D17" s="9">
        <v>22820.68</v>
      </c>
      <c r="E17" s="10">
        <f t="shared" si="2"/>
        <v>467.31999999999971</v>
      </c>
      <c r="F17" s="2"/>
      <c r="G17" s="3"/>
      <c r="H17" s="3"/>
      <c r="I17" s="3"/>
    </row>
    <row r="18" spans="1:9" ht="15.75" x14ac:dyDescent="0.25">
      <c r="A18" s="8" t="s">
        <v>11</v>
      </c>
      <c r="B18" s="8" t="s">
        <v>21</v>
      </c>
      <c r="C18" s="9">
        <v>1458520</v>
      </c>
      <c r="D18" s="9">
        <v>449955.82</v>
      </c>
      <c r="E18" s="10">
        <f t="shared" si="2"/>
        <v>1008564.1799999999</v>
      </c>
      <c r="F18" s="2"/>
      <c r="G18" s="3"/>
      <c r="H18" s="3"/>
      <c r="I18" s="3"/>
    </row>
    <row r="19" spans="1:9" ht="15.75" x14ac:dyDescent="0.25">
      <c r="A19" s="8" t="s">
        <v>13</v>
      </c>
      <c r="B19" s="8" t="s">
        <v>21</v>
      </c>
      <c r="C19" s="9">
        <v>440473</v>
      </c>
      <c r="D19" s="9">
        <v>79683.210000000006</v>
      </c>
      <c r="E19" s="10">
        <f t="shared" si="2"/>
        <v>360789.79</v>
      </c>
      <c r="F19" s="2"/>
      <c r="G19" s="3"/>
      <c r="H19" s="3"/>
      <c r="I19" s="3"/>
    </row>
    <row r="20" spans="1:9" ht="15.75" x14ac:dyDescent="0.25">
      <c r="A20" s="8" t="s">
        <v>14</v>
      </c>
      <c r="B20" s="8" t="s">
        <v>21</v>
      </c>
      <c r="C20" s="9">
        <v>13185</v>
      </c>
      <c r="D20" s="9">
        <v>9013.6</v>
      </c>
      <c r="E20" s="10">
        <f t="shared" si="2"/>
        <v>4171.3999999999996</v>
      </c>
      <c r="F20" s="13"/>
      <c r="G20" s="3"/>
      <c r="H20" s="3"/>
      <c r="I20" s="3"/>
    </row>
    <row r="21" spans="1:9" ht="15.75" x14ac:dyDescent="0.25">
      <c r="A21" s="8" t="s">
        <v>22</v>
      </c>
      <c r="B21" s="8" t="s">
        <v>20</v>
      </c>
      <c r="C21" s="9">
        <v>237380</v>
      </c>
      <c r="D21" s="9">
        <v>51794</v>
      </c>
      <c r="E21" s="10">
        <f t="shared" si="2"/>
        <v>185586</v>
      </c>
      <c r="F21" s="2"/>
      <c r="G21" s="3"/>
      <c r="H21" s="3"/>
      <c r="I21" s="3"/>
    </row>
    <row r="22" spans="1:9" ht="15.75" x14ac:dyDescent="0.25">
      <c r="A22" s="8" t="s">
        <v>22</v>
      </c>
      <c r="B22" s="8" t="s">
        <v>21</v>
      </c>
      <c r="C22" s="9">
        <v>334435</v>
      </c>
      <c r="D22" s="9">
        <v>235248.83</v>
      </c>
      <c r="E22" s="10">
        <f t="shared" si="2"/>
        <v>99186.170000000013</v>
      </c>
      <c r="F22" s="2"/>
      <c r="G22" s="3"/>
      <c r="H22" s="3"/>
      <c r="I22" s="3"/>
    </row>
    <row r="23" spans="1:9" ht="15.75" x14ac:dyDescent="0.25">
      <c r="A23" s="8" t="s">
        <v>23</v>
      </c>
      <c r="B23" s="8" t="s">
        <v>21</v>
      </c>
      <c r="C23" s="9">
        <v>64787</v>
      </c>
      <c r="D23" s="9">
        <v>55249.71</v>
      </c>
      <c r="E23" s="10">
        <f t="shared" si="2"/>
        <v>9537.2900000000009</v>
      </c>
      <c r="F23" s="2"/>
      <c r="G23" s="3"/>
      <c r="H23" s="3"/>
      <c r="I23" s="3"/>
    </row>
    <row r="24" spans="1:9" ht="15.75" x14ac:dyDescent="0.25">
      <c r="A24" s="8" t="s">
        <v>15</v>
      </c>
      <c r="B24" s="8" t="s">
        <v>21</v>
      </c>
      <c r="C24" s="9">
        <v>133314</v>
      </c>
      <c r="D24" s="9">
        <v>92002</v>
      </c>
      <c r="E24" s="10">
        <f t="shared" si="2"/>
        <v>41312</v>
      </c>
      <c r="F24" s="2"/>
      <c r="G24" s="3"/>
      <c r="H24" s="3"/>
      <c r="I24" s="3"/>
    </row>
    <row r="25" spans="1:9" ht="15.75" x14ac:dyDescent="0.25">
      <c r="A25" s="8" t="s">
        <v>24</v>
      </c>
      <c r="B25" s="8" t="s">
        <v>21</v>
      </c>
      <c r="C25" s="9">
        <v>533623</v>
      </c>
      <c r="D25" s="9">
        <v>132792.62</v>
      </c>
      <c r="E25" s="10">
        <f t="shared" si="2"/>
        <v>400830.38</v>
      </c>
      <c r="F25" s="13"/>
      <c r="G25" s="3"/>
      <c r="H25" s="3"/>
      <c r="I25" s="3"/>
    </row>
    <row r="26" spans="1:9" ht="15.75" x14ac:dyDescent="0.25">
      <c r="A26" s="51" t="s">
        <v>18</v>
      </c>
      <c r="B26" s="51"/>
      <c r="C26" s="9">
        <f>SUM(C16:C25)</f>
        <v>3316117</v>
      </c>
      <c r="D26" s="9">
        <f>SUM(D16:D25)</f>
        <v>1128560.4699999997</v>
      </c>
      <c r="E26" s="9">
        <f>SUM(E16:E25)</f>
        <v>2187556.5299999998</v>
      </c>
      <c r="F26" s="2"/>
      <c r="G26" s="3"/>
      <c r="H26" s="3"/>
      <c r="I26" s="3"/>
    </row>
    <row r="27" spans="1:9" ht="18.75" customHeight="1" x14ac:dyDescent="0.25">
      <c r="A27" s="52" t="s">
        <v>25</v>
      </c>
      <c r="B27" s="52"/>
      <c r="C27" s="52"/>
      <c r="D27" s="52"/>
      <c r="E27" s="52"/>
    </row>
    <row r="28" spans="1:9" ht="36.75" customHeight="1" x14ac:dyDescent="0.25">
      <c r="A28" s="5"/>
      <c r="B28" s="5" t="s">
        <v>7</v>
      </c>
      <c r="C28" s="5" t="s">
        <v>26</v>
      </c>
      <c r="D28" s="5" t="s">
        <v>8</v>
      </c>
      <c r="E28" s="6" t="s">
        <v>9</v>
      </c>
    </row>
    <row r="29" spans="1:9" ht="36.75" customHeight="1" x14ac:dyDescent="0.25">
      <c r="A29" s="11" t="s">
        <v>27</v>
      </c>
      <c r="B29" s="15">
        <v>42000</v>
      </c>
      <c r="C29" s="15"/>
      <c r="D29" s="15"/>
      <c r="E29" s="16"/>
    </row>
    <row r="30" spans="1:9" ht="49.5" customHeight="1" x14ac:dyDescent="0.25">
      <c r="A30" s="17" t="s">
        <v>28</v>
      </c>
      <c r="B30" s="18">
        <v>196200</v>
      </c>
      <c r="C30" s="18">
        <v>47610</v>
      </c>
      <c r="D30" s="19"/>
      <c r="E30" s="19"/>
    </row>
    <row r="31" spans="1:9" ht="33" customHeight="1" x14ac:dyDescent="0.25">
      <c r="A31" s="17" t="s">
        <v>29</v>
      </c>
      <c r="B31" s="18">
        <v>121000</v>
      </c>
      <c r="C31" s="18">
        <v>79690</v>
      </c>
      <c r="D31" s="19"/>
      <c r="E31" s="19"/>
    </row>
    <row r="32" spans="1:9" ht="18.75" customHeight="1" x14ac:dyDescent="0.25">
      <c r="A32" s="8" t="s">
        <v>11</v>
      </c>
      <c r="B32" s="20">
        <v>125000</v>
      </c>
      <c r="C32" s="53"/>
      <c r="D32" s="20">
        <v>20760.03</v>
      </c>
      <c r="E32" s="20">
        <f t="shared" ref="E32:E38" si="3">B32-D32</f>
        <v>104239.97</v>
      </c>
    </row>
    <row r="33" spans="1:6" ht="15.75" x14ac:dyDescent="0.25">
      <c r="A33" s="8" t="s">
        <v>13</v>
      </c>
      <c r="B33" s="20">
        <v>37750</v>
      </c>
      <c r="C33" s="54"/>
      <c r="D33" s="20">
        <v>6269.51</v>
      </c>
      <c r="E33" s="20">
        <f t="shared" si="3"/>
        <v>31480.489999999998</v>
      </c>
    </row>
    <row r="34" spans="1:6" ht="15.75" x14ac:dyDescent="0.25">
      <c r="A34" s="8" t="s">
        <v>14</v>
      </c>
      <c r="B34" s="20">
        <v>7200</v>
      </c>
      <c r="C34" s="54"/>
      <c r="D34" s="21"/>
      <c r="E34" s="20">
        <f t="shared" si="3"/>
        <v>7200</v>
      </c>
    </row>
    <row r="35" spans="1:6" ht="15.75" x14ac:dyDescent="0.25">
      <c r="A35" s="8" t="s">
        <v>23</v>
      </c>
      <c r="B35" s="20">
        <v>7000</v>
      </c>
      <c r="C35" s="54"/>
      <c r="D35" s="21"/>
      <c r="E35" s="20">
        <f t="shared" si="3"/>
        <v>7000</v>
      </c>
      <c r="F35" s="22"/>
    </row>
    <row r="36" spans="1:6" ht="15.75" x14ac:dyDescent="0.25">
      <c r="A36" s="8" t="s">
        <v>15</v>
      </c>
      <c r="B36" s="20">
        <v>94450</v>
      </c>
      <c r="C36" s="54"/>
      <c r="D36" s="21"/>
      <c r="E36" s="20">
        <f t="shared" si="3"/>
        <v>94450</v>
      </c>
    </row>
    <row r="37" spans="1:6" ht="15.75" x14ac:dyDescent="0.25">
      <c r="A37" s="8" t="s">
        <v>24</v>
      </c>
      <c r="B37" s="20">
        <v>20000</v>
      </c>
      <c r="C37" s="54"/>
      <c r="D37" s="21"/>
      <c r="E37" s="20">
        <f t="shared" si="3"/>
        <v>20000</v>
      </c>
    </row>
    <row r="38" spans="1:6" ht="15.75" x14ac:dyDescent="0.25">
      <c r="A38" s="8" t="s">
        <v>17</v>
      </c>
      <c r="B38" s="20">
        <v>67800</v>
      </c>
      <c r="C38" s="55"/>
      <c r="D38" s="21"/>
      <c r="E38" s="20">
        <f t="shared" si="3"/>
        <v>67800</v>
      </c>
    </row>
    <row r="39" spans="1:6" ht="15.75" x14ac:dyDescent="0.25">
      <c r="A39" s="23" t="s">
        <v>18</v>
      </c>
      <c r="B39" s="24">
        <f>SUM(B32:B38)</f>
        <v>359200</v>
      </c>
      <c r="C39" s="9">
        <f>C30+C31+C29</f>
        <v>127300</v>
      </c>
      <c r="D39" s="9">
        <f t="shared" ref="D39" si="4">SUM(D32:D38)</f>
        <v>27029.54</v>
      </c>
      <c r="E39" s="9">
        <f>SUM(E32:E38)</f>
        <v>332170.45999999996</v>
      </c>
    </row>
    <row r="40" spans="1:6" ht="15.75" x14ac:dyDescent="0.25">
      <c r="A40" s="25" t="s">
        <v>30</v>
      </c>
      <c r="B40" s="26">
        <f>B39+C14+C26</f>
        <v>23415196</v>
      </c>
      <c r="C40" s="27"/>
      <c r="D40" s="27">
        <f>D32+D33+D34+D35+D36+D37+D38+D14+D26</f>
        <v>7622536.8200000003</v>
      </c>
      <c r="E40" s="28">
        <f>B40-D40</f>
        <v>15792659.18</v>
      </c>
    </row>
    <row r="41" spans="1:6" x14ac:dyDescent="0.25">
      <c r="A41" s="29"/>
    </row>
    <row r="42" spans="1:6" x14ac:dyDescent="0.25">
      <c r="A42" s="29"/>
    </row>
  </sheetData>
  <mergeCells count="9">
    <mergeCell ref="A26:B26"/>
    <mergeCell ref="A27:E27"/>
    <mergeCell ref="C32:C38"/>
    <mergeCell ref="D1:E1"/>
    <mergeCell ref="A2:E2"/>
    <mergeCell ref="A3:F3"/>
    <mergeCell ref="A4:F4"/>
    <mergeCell ref="A7:E7"/>
    <mergeCell ref="A15:E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7" workbookViewId="0">
      <selection activeCell="D42" sqref="D42:D49"/>
    </sheetView>
  </sheetViews>
  <sheetFormatPr defaultRowHeight="15" x14ac:dyDescent="0.25"/>
  <cols>
    <col min="1" max="1" width="24.5703125" customWidth="1"/>
    <col min="2" max="2" width="20.7109375" customWidth="1"/>
    <col min="3" max="5" width="19.42578125" customWidth="1"/>
    <col min="6" max="6" width="13.140625" bestFit="1" customWidth="1"/>
    <col min="7" max="7" width="14.28515625" bestFit="1" customWidth="1"/>
  </cols>
  <sheetData>
    <row r="1" spans="1:9" ht="18.75" x14ac:dyDescent="0.3">
      <c r="A1" s="1"/>
      <c r="B1" s="1"/>
      <c r="C1" s="1"/>
      <c r="D1" s="56" t="s">
        <v>0</v>
      </c>
      <c r="E1" s="56"/>
    </row>
    <row r="2" spans="1:9" ht="61.5" customHeight="1" x14ac:dyDescent="0.3">
      <c r="A2" s="57" t="s">
        <v>1</v>
      </c>
      <c r="B2" s="57"/>
      <c r="C2" s="57"/>
      <c r="D2" s="57"/>
      <c r="E2" s="57"/>
      <c r="F2" s="4"/>
      <c r="G2" s="3"/>
      <c r="H2" s="3"/>
      <c r="I2" s="3"/>
    </row>
    <row r="3" spans="1:9" ht="15.75" x14ac:dyDescent="0.25">
      <c r="A3" s="58" t="s">
        <v>31</v>
      </c>
      <c r="B3" s="58"/>
      <c r="C3" s="58"/>
      <c r="D3" s="58"/>
      <c r="E3" s="58"/>
      <c r="F3" s="58"/>
      <c r="G3" s="3"/>
      <c r="H3" s="3"/>
      <c r="I3" s="3"/>
    </row>
    <row r="4" spans="1:9" ht="15.75" x14ac:dyDescent="0.25">
      <c r="A4" s="58"/>
      <c r="B4" s="58"/>
      <c r="C4" s="58"/>
      <c r="D4" s="58"/>
      <c r="E4" s="58"/>
      <c r="F4" s="58"/>
      <c r="G4" s="3"/>
      <c r="H4" s="3"/>
      <c r="I4" s="3"/>
    </row>
    <row r="5" spans="1:9" ht="15.7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47.25" x14ac:dyDescent="0.25">
      <c r="A6" s="7" t="s">
        <v>5</v>
      </c>
      <c r="B6" s="7" t="s">
        <v>6</v>
      </c>
      <c r="C6" s="7" t="s">
        <v>7</v>
      </c>
      <c r="D6" s="7" t="s">
        <v>8</v>
      </c>
      <c r="E6" s="6" t="s">
        <v>9</v>
      </c>
      <c r="F6" s="4"/>
      <c r="G6" s="3"/>
      <c r="H6" s="3"/>
      <c r="I6" s="3"/>
    </row>
    <row r="7" spans="1:9" ht="15.75" x14ac:dyDescent="0.25">
      <c r="A7" s="52" t="s">
        <v>10</v>
      </c>
      <c r="B7" s="52"/>
      <c r="C7" s="52"/>
      <c r="D7" s="52"/>
      <c r="E7" s="52"/>
      <c r="F7" s="4"/>
      <c r="G7" s="3"/>
      <c r="H7" s="3"/>
      <c r="I7" s="3"/>
    </row>
    <row r="8" spans="1:9" ht="15.75" x14ac:dyDescent="0.25">
      <c r="A8" s="8" t="s">
        <v>11</v>
      </c>
      <c r="B8" s="8" t="s">
        <v>12</v>
      </c>
      <c r="C8" s="9">
        <v>14940443</v>
      </c>
      <c r="D8" s="21"/>
      <c r="E8" s="30">
        <f>C8-D8</f>
        <v>14940443</v>
      </c>
      <c r="F8" s="4"/>
      <c r="G8" s="3"/>
      <c r="H8" s="3"/>
      <c r="I8" s="3"/>
    </row>
    <row r="9" spans="1:9" ht="15.75" x14ac:dyDescent="0.25">
      <c r="A9" s="8" t="s">
        <v>13</v>
      </c>
      <c r="B9" s="8" t="s">
        <v>12</v>
      </c>
      <c r="C9" s="9">
        <v>4512015</v>
      </c>
      <c r="D9" s="21"/>
      <c r="E9" s="30">
        <f t="shared" ref="E9:E13" si="0">C9-D9</f>
        <v>4512015</v>
      </c>
      <c r="F9" s="4"/>
      <c r="G9" s="3"/>
      <c r="H9" s="3"/>
      <c r="I9" s="3"/>
    </row>
    <row r="10" spans="1:9" ht="15.75" x14ac:dyDescent="0.25">
      <c r="A10" s="8" t="s">
        <v>14</v>
      </c>
      <c r="B10" s="8" t="s">
        <v>12</v>
      </c>
      <c r="C10" s="9">
        <v>7200</v>
      </c>
      <c r="D10" s="21"/>
      <c r="E10" s="30">
        <f t="shared" si="0"/>
        <v>7200</v>
      </c>
      <c r="F10" s="4"/>
      <c r="G10" s="3"/>
      <c r="H10" s="3"/>
      <c r="I10" s="3"/>
    </row>
    <row r="11" spans="1:9" ht="15.75" x14ac:dyDescent="0.25">
      <c r="A11" s="8" t="s">
        <v>15</v>
      </c>
      <c r="B11" s="8" t="s">
        <v>12</v>
      </c>
      <c r="C11" s="9">
        <v>40370</v>
      </c>
      <c r="D11" s="21"/>
      <c r="E11" s="30">
        <f t="shared" si="0"/>
        <v>40370</v>
      </c>
      <c r="F11" s="4"/>
      <c r="G11" s="3"/>
      <c r="H11" s="3"/>
      <c r="I11" s="3"/>
    </row>
    <row r="12" spans="1:9" ht="15.75" x14ac:dyDescent="0.25">
      <c r="A12" s="8" t="s">
        <v>16</v>
      </c>
      <c r="B12" s="8" t="s">
        <v>12</v>
      </c>
      <c r="C12" s="9">
        <v>213151</v>
      </c>
      <c r="D12" s="21"/>
      <c r="E12" s="30">
        <f t="shared" si="0"/>
        <v>213151</v>
      </c>
      <c r="F12" s="4"/>
      <c r="G12" s="3"/>
      <c r="H12" s="3"/>
      <c r="I12" s="3"/>
    </row>
    <row r="13" spans="1:9" ht="15.75" x14ac:dyDescent="0.25">
      <c r="A13" s="8" t="s">
        <v>17</v>
      </c>
      <c r="B13" s="8" t="s">
        <v>12</v>
      </c>
      <c r="C13" s="9">
        <v>26700</v>
      </c>
      <c r="D13" s="21"/>
      <c r="E13" s="30">
        <f t="shared" si="0"/>
        <v>26700</v>
      </c>
      <c r="F13" s="4"/>
      <c r="G13" s="3"/>
      <c r="H13" s="3"/>
      <c r="I13" s="3"/>
    </row>
    <row r="14" spans="1:9" ht="15.75" x14ac:dyDescent="0.25">
      <c r="A14" s="14" t="s">
        <v>18</v>
      </c>
      <c r="B14" s="8"/>
      <c r="C14" s="9">
        <f>SUM(C8:C13)</f>
        <v>19739879</v>
      </c>
      <c r="D14" s="21">
        <f>SUM(D8:D13)</f>
        <v>0</v>
      </c>
      <c r="E14" s="21">
        <f t="shared" ref="E14" si="1">SUM(E8:E13)</f>
        <v>19739879</v>
      </c>
      <c r="F14" s="4"/>
      <c r="G14" s="12"/>
      <c r="H14" s="3"/>
      <c r="I14" s="3"/>
    </row>
    <row r="15" spans="1:9" ht="15.75" x14ac:dyDescent="0.25">
      <c r="A15" s="52" t="s">
        <v>19</v>
      </c>
      <c r="B15" s="52"/>
      <c r="C15" s="52"/>
      <c r="D15" s="52"/>
      <c r="E15" s="52"/>
      <c r="F15" s="4"/>
      <c r="G15" s="3"/>
      <c r="H15" s="3"/>
      <c r="I15" s="3"/>
    </row>
    <row r="16" spans="1:9" ht="15.75" x14ac:dyDescent="0.25">
      <c r="A16" s="8" t="s">
        <v>11</v>
      </c>
      <c r="B16" s="8" t="s">
        <v>20</v>
      </c>
      <c r="C16" s="9">
        <v>77112</v>
      </c>
      <c r="D16" s="21"/>
      <c r="E16" s="30">
        <f t="shared" ref="E16:E26" si="2">C16-D16</f>
        <v>77112</v>
      </c>
      <c r="F16" s="4"/>
      <c r="G16" s="3"/>
      <c r="H16" s="3"/>
      <c r="I16" s="3"/>
    </row>
    <row r="17" spans="1:9" ht="15.75" x14ac:dyDescent="0.25">
      <c r="A17" s="8" t="s">
        <v>13</v>
      </c>
      <c r="B17" s="8" t="s">
        <v>20</v>
      </c>
      <c r="C17" s="9">
        <v>23288</v>
      </c>
      <c r="D17" s="21"/>
      <c r="E17" s="30">
        <f t="shared" si="2"/>
        <v>23288</v>
      </c>
      <c r="F17" s="4"/>
      <c r="G17" s="3"/>
      <c r="H17" s="3"/>
      <c r="I17" s="3"/>
    </row>
    <row r="18" spans="1:9" ht="15.75" x14ac:dyDescent="0.25">
      <c r="A18" s="8" t="s">
        <v>11</v>
      </c>
      <c r="B18" s="8" t="s">
        <v>21</v>
      </c>
      <c r="C18" s="9">
        <v>1458520</v>
      </c>
      <c r="D18" s="21"/>
      <c r="E18" s="30">
        <f t="shared" si="2"/>
        <v>1458520</v>
      </c>
      <c r="F18" s="4"/>
      <c r="G18" s="3"/>
      <c r="H18" s="3"/>
      <c r="I18" s="3"/>
    </row>
    <row r="19" spans="1:9" ht="15.75" x14ac:dyDescent="0.25">
      <c r="A19" s="8" t="s">
        <v>13</v>
      </c>
      <c r="B19" s="8" t="s">
        <v>21</v>
      </c>
      <c r="C19" s="9">
        <v>440473</v>
      </c>
      <c r="D19" s="21"/>
      <c r="E19" s="30">
        <f t="shared" si="2"/>
        <v>440473</v>
      </c>
      <c r="F19" s="4"/>
      <c r="G19" s="3"/>
      <c r="H19" s="3"/>
      <c r="I19" s="3"/>
    </row>
    <row r="20" spans="1:9" ht="15.75" x14ac:dyDescent="0.25">
      <c r="A20" s="8" t="s">
        <v>14</v>
      </c>
      <c r="B20" s="8" t="s">
        <v>21</v>
      </c>
      <c r="C20" s="9">
        <v>13185</v>
      </c>
      <c r="D20" s="21"/>
      <c r="E20" s="30">
        <f t="shared" si="2"/>
        <v>13185</v>
      </c>
      <c r="F20" s="13"/>
      <c r="G20" s="3"/>
      <c r="H20" s="3"/>
      <c r="I20" s="3"/>
    </row>
    <row r="21" spans="1:9" ht="15.75" x14ac:dyDescent="0.25">
      <c r="A21" s="8" t="s">
        <v>22</v>
      </c>
      <c r="B21" s="8" t="s">
        <v>20</v>
      </c>
      <c r="C21" s="9">
        <v>237380</v>
      </c>
      <c r="D21" s="21"/>
      <c r="E21" s="30">
        <f t="shared" si="2"/>
        <v>237380</v>
      </c>
      <c r="F21" s="4"/>
      <c r="G21" s="3"/>
      <c r="H21" s="3"/>
      <c r="I21" s="3"/>
    </row>
    <row r="22" spans="1:9" ht="15.75" x14ac:dyDescent="0.25">
      <c r="A22" s="8" t="s">
        <v>22</v>
      </c>
      <c r="B22" s="8" t="s">
        <v>21</v>
      </c>
      <c r="C22" s="9">
        <v>334435</v>
      </c>
      <c r="D22" s="21"/>
      <c r="E22" s="30">
        <f t="shared" si="2"/>
        <v>334435</v>
      </c>
      <c r="F22" s="4"/>
      <c r="G22" s="3"/>
      <c r="H22" s="3"/>
      <c r="I22" s="3"/>
    </row>
    <row r="23" spans="1:9" ht="15.75" x14ac:dyDescent="0.25">
      <c r="A23" s="8" t="s">
        <v>23</v>
      </c>
      <c r="B23" s="8" t="s">
        <v>21</v>
      </c>
      <c r="C23" s="9">
        <v>64787</v>
      </c>
      <c r="D23" s="21"/>
      <c r="E23" s="30">
        <f t="shared" si="2"/>
        <v>64787</v>
      </c>
      <c r="F23" s="4"/>
      <c r="G23" s="3"/>
      <c r="H23" s="3"/>
      <c r="I23" s="3"/>
    </row>
    <row r="24" spans="1:9" ht="15.75" x14ac:dyDescent="0.25">
      <c r="A24" s="8" t="s">
        <v>15</v>
      </c>
      <c r="B24" s="8" t="s">
        <v>21</v>
      </c>
      <c r="C24" s="9">
        <v>133314</v>
      </c>
      <c r="D24" s="21"/>
      <c r="E24" s="30">
        <f t="shared" si="2"/>
        <v>133314</v>
      </c>
      <c r="F24" s="4"/>
      <c r="G24" s="3"/>
      <c r="H24" s="3"/>
      <c r="I24" s="3"/>
    </row>
    <row r="25" spans="1:9" ht="15.75" x14ac:dyDescent="0.25">
      <c r="A25" s="8" t="s">
        <v>15</v>
      </c>
      <c r="B25" s="8" t="s">
        <v>38</v>
      </c>
      <c r="C25" s="9">
        <v>56320</v>
      </c>
      <c r="D25" s="21"/>
      <c r="E25" s="30"/>
      <c r="F25" s="4"/>
      <c r="G25" s="3"/>
      <c r="H25" s="3"/>
      <c r="I25" s="3"/>
    </row>
    <row r="26" spans="1:9" ht="15.75" x14ac:dyDescent="0.25">
      <c r="A26" s="8" t="s">
        <v>24</v>
      </c>
      <c r="B26" s="8" t="s">
        <v>21</v>
      </c>
      <c r="C26" s="9">
        <v>533623</v>
      </c>
      <c r="D26" s="21"/>
      <c r="E26" s="30">
        <f t="shared" si="2"/>
        <v>533623</v>
      </c>
      <c r="F26" s="13"/>
      <c r="G26" s="3"/>
      <c r="H26" s="3"/>
      <c r="I26" s="3"/>
    </row>
    <row r="27" spans="1:9" ht="15.75" x14ac:dyDescent="0.25">
      <c r="A27" s="51" t="s">
        <v>18</v>
      </c>
      <c r="B27" s="51"/>
      <c r="C27" s="9">
        <f>SUM(C16:C26)</f>
        <v>3372437</v>
      </c>
      <c r="D27" s="21">
        <f>SUM(D16:D26)</f>
        <v>0</v>
      </c>
      <c r="E27" s="21">
        <f>SUM(E16:E26)</f>
        <v>3316117</v>
      </c>
      <c r="F27" s="4"/>
      <c r="G27" s="3"/>
      <c r="H27" s="3"/>
      <c r="I27" s="3"/>
    </row>
    <row r="28" spans="1:9" ht="15.75" x14ac:dyDescent="0.25">
      <c r="A28" s="59" t="s">
        <v>32</v>
      </c>
      <c r="B28" s="60"/>
      <c r="C28" s="60"/>
      <c r="D28" s="60"/>
      <c r="E28" s="61"/>
      <c r="F28" s="4"/>
      <c r="G28" s="3"/>
      <c r="H28" s="3"/>
      <c r="I28" s="3"/>
    </row>
    <row r="29" spans="1:9" ht="15.75" x14ac:dyDescent="0.25">
      <c r="A29" s="32" t="s">
        <v>14</v>
      </c>
      <c r="B29" s="8" t="s">
        <v>37</v>
      </c>
      <c r="C29" s="9">
        <v>7500</v>
      </c>
      <c r="D29" s="15"/>
      <c r="E29" s="15"/>
      <c r="F29" s="4"/>
      <c r="G29" s="3"/>
      <c r="H29" s="3"/>
      <c r="I29" s="3"/>
    </row>
    <row r="30" spans="1:9" ht="15.75" x14ac:dyDescent="0.25">
      <c r="A30" s="8" t="s">
        <v>23</v>
      </c>
      <c r="B30" s="8" t="s">
        <v>33</v>
      </c>
      <c r="C30" s="9">
        <v>113315</v>
      </c>
      <c r="D30" s="9"/>
      <c r="E30" s="9"/>
      <c r="F30" s="4"/>
      <c r="G30" s="3"/>
      <c r="H30" s="3"/>
      <c r="I30" s="3"/>
    </row>
    <row r="31" spans="1:9" ht="15.75" x14ac:dyDescent="0.25">
      <c r="A31" s="8" t="s">
        <v>15</v>
      </c>
      <c r="B31" s="8" t="s">
        <v>33</v>
      </c>
      <c r="C31" s="9">
        <v>30000</v>
      </c>
      <c r="D31" s="9"/>
      <c r="E31" s="9"/>
      <c r="F31" s="4"/>
      <c r="G31" s="3"/>
      <c r="H31" s="3"/>
      <c r="I31" s="3"/>
    </row>
    <row r="32" spans="1:9" ht="15.75" x14ac:dyDescent="0.25">
      <c r="A32" s="8" t="s">
        <v>15</v>
      </c>
      <c r="B32" s="8" t="s">
        <v>34</v>
      </c>
      <c r="C32" s="9">
        <v>152320</v>
      </c>
      <c r="D32" s="9"/>
      <c r="E32" s="9"/>
      <c r="F32" s="4"/>
      <c r="G32" s="3"/>
      <c r="H32" s="3"/>
      <c r="I32" s="3"/>
    </row>
    <row r="33" spans="1:9" ht="15.75" x14ac:dyDescent="0.25">
      <c r="A33" s="8" t="s">
        <v>15</v>
      </c>
      <c r="B33" s="8" t="s">
        <v>35</v>
      </c>
      <c r="C33" s="9">
        <v>214200</v>
      </c>
      <c r="D33" s="9"/>
      <c r="E33" s="9"/>
      <c r="F33" s="4"/>
      <c r="G33" s="3"/>
      <c r="H33" s="3"/>
      <c r="I33" s="3"/>
    </row>
    <row r="34" spans="1:9" ht="15.75" x14ac:dyDescent="0.25">
      <c r="A34" s="8" t="s">
        <v>15</v>
      </c>
      <c r="B34" s="8" t="s">
        <v>36</v>
      </c>
      <c r="C34" s="9">
        <v>113526</v>
      </c>
      <c r="D34" s="9"/>
      <c r="E34" s="9"/>
      <c r="F34" s="4"/>
      <c r="G34" s="3"/>
      <c r="H34" s="3"/>
      <c r="I34" s="3"/>
    </row>
    <row r="35" spans="1:9" ht="15.75" x14ac:dyDescent="0.25">
      <c r="A35" s="8" t="s">
        <v>16</v>
      </c>
      <c r="B35" s="8" t="s">
        <v>33</v>
      </c>
      <c r="C35" s="9">
        <v>6019</v>
      </c>
      <c r="D35" s="9"/>
      <c r="E35" s="9"/>
      <c r="F35" s="4"/>
      <c r="G35" s="3"/>
      <c r="H35" s="3"/>
      <c r="I35" s="3"/>
    </row>
    <row r="36" spans="1:9" ht="15.75" x14ac:dyDescent="0.25">
      <c r="A36" s="14" t="s">
        <v>18</v>
      </c>
      <c r="B36" s="14"/>
      <c r="C36" s="9">
        <f>SUM(C29:C35)</f>
        <v>636880</v>
      </c>
      <c r="D36" s="9">
        <f t="shared" ref="D36:E36" si="3">SUM(D29:D35)</f>
        <v>0</v>
      </c>
      <c r="E36" s="9">
        <f t="shared" si="3"/>
        <v>0</v>
      </c>
      <c r="F36" s="4"/>
      <c r="G36" s="3"/>
      <c r="H36" s="3"/>
      <c r="I36" s="3"/>
    </row>
    <row r="37" spans="1:9" ht="18.75" customHeight="1" x14ac:dyDescent="0.25">
      <c r="A37" s="52" t="s">
        <v>25</v>
      </c>
      <c r="B37" s="52"/>
      <c r="C37" s="52"/>
      <c r="D37" s="52"/>
      <c r="E37" s="52"/>
    </row>
    <row r="38" spans="1:9" ht="36.75" customHeight="1" x14ac:dyDescent="0.25">
      <c r="A38" s="7"/>
      <c r="B38" s="7" t="s">
        <v>7</v>
      </c>
      <c r="C38" s="7" t="s">
        <v>26</v>
      </c>
      <c r="D38" s="7" t="s">
        <v>8</v>
      </c>
      <c r="E38" s="6" t="s">
        <v>9</v>
      </c>
    </row>
    <row r="39" spans="1:9" ht="36.75" customHeight="1" x14ac:dyDescent="0.25">
      <c r="A39" s="14" t="s">
        <v>27</v>
      </c>
      <c r="B39" s="15">
        <v>42000</v>
      </c>
      <c r="C39" s="19"/>
      <c r="D39" s="19"/>
      <c r="E39" s="31"/>
    </row>
    <row r="40" spans="1:9" ht="49.5" customHeight="1" x14ac:dyDescent="0.25">
      <c r="A40" s="17" t="s">
        <v>28</v>
      </c>
      <c r="B40" s="18">
        <v>196200</v>
      </c>
      <c r="C40" s="19">
        <v>47610</v>
      </c>
      <c r="D40" s="19"/>
      <c r="E40" s="19"/>
    </row>
    <row r="41" spans="1:9" ht="33" customHeight="1" x14ac:dyDescent="0.25">
      <c r="A41" s="17" t="s">
        <v>29</v>
      </c>
      <c r="B41" s="18">
        <v>121000</v>
      </c>
      <c r="C41" s="19">
        <v>79690</v>
      </c>
      <c r="D41" s="19"/>
      <c r="E41" s="19"/>
    </row>
    <row r="42" spans="1:9" ht="18.75" customHeight="1" x14ac:dyDescent="0.25">
      <c r="A42" s="8" t="s">
        <v>11</v>
      </c>
      <c r="B42" s="20">
        <v>125000</v>
      </c>
      <c r="C42" s="53"/>
      <c r="D42" s="21"/>
      <c r="E42" s="21">
        <f t="shared" ref="E42:E49" si="4">B42-D42</f>
        <v>125000</v>
      </c>
    </row>
    <row r="43" spans="1:9" ht="15.75" x14ac:dyDescent="0.25">
      <c r="A43" s="8" t="s">
        <v>13</v>
      </c>
      <c r="B43" s="20">
        <v>37750</v>
      </c>
      <c r="C43" s="54"/>
      <c r="D43" s="21"/>
      <c r="E43" s="21">
        <f t="shared" si="4"/>
        <v>37750</v>
      </c>
    </row>
    <row r="44" spans="1:9" ht="15.75" x14ac:dyDescent="0.25">
      <c r="A44" s="8" t="s">
        <v>14</v>
      </c>
      <c r="B44" s="20">
        <v>5200</v>
      </c>
      <c r="C44" s="54"/>
      <c r="D44" s="21"/>
      <c r="E44" s="21">
        <f t="shared" si="4"/>
        <v>5200</v>
      </c>
    </row>
    <row r="45" spans="1:9" ht="15.75" x14ac:dyDescent="0.25">
      <c r="A45" s="8" t="s">
        <v>22</v>
      </c>
      <c r="B45" s="20">
        <v>2000</v>
      </c>
      <c r="C45" s="54"/>
      <c r="D45" s="21"/>
      <c r="E45" s="21"/>
    </row>
    <row r="46" spans="1:9" ht="15.75" x14ac:dyDescent="0.25">
      <c r="A46" s="8" t="s">
        <v>23</v>
      </c>
      <c r="B46" s="20">
        <v>7000</v>
      </c>
      <c r="C46" s="54"/>
      <c r="D46" s="21"/>
      <c r="E46" s="21">
        <f t="shared" si="4"/>
        <v>7000</v>
      </c>
      <c r="F46" s="22"/>
    </row>
    <row r="47" spans="1:9" ht="15.75" x14ac:dyDescent="0.25">
      <c r="A47" s="8" t="s">
        <v>15</v>
      </c>
      <c r="B47" s="20">
        <v>94450</v>
      </c>
      <c r="C47" s="54"/>
      <c r="D47" s="21"/>
      <c r="E47" s="21">
        <f t="shared" si="4"/>
        <v>94450</v>
      </c>
    </row>
    <row r="48" spans="1:9" ht="15.75" x14ac:dyDescent="0.25">
      <c r="A48" s="8" t="s">
        <v>24</v>
      </c>
      <c r="B48" s="20">
        <v>20000</v>
      </c>
      <c r="C48" s="54"/>
      <c r="D48" s="21"/>
      <c r="E48" s="21">
        <f t="shared" si="4"/>
        <v>20000</v>
      </c>
    </row>
    <row r="49" spans="1:5" ht="15.75" x14ac:dyDescent="0.25">
      <c r="A49" s="8" t="s">
        <v>17</v>
      </c>
      <c r="B49" s="20">
        <v>67800</v>
      </c>
      <c r="C49" s="55"/>
      <c r="D49" s="21"/>
      <c r="E49" s="21">
        <f t="shared" si="4"/>
        <v>67800</v>
      </c>
    </row>
    <row r="50" spans="1:5" ht="15.75" x14ac:dyDescent="0.25">
      <c r="A50" s="23" t="s">
        <v>18</v>
      </c>
      <c r="B50" s="24">
        <f>SUM(B42:B49)</f>
        <v>359200</v>
      </c>
      <c r="C50" s="21">
        <f>C40+C41+C39</f>
        <v>127300</v>
      </c>
      <c r="D50" s="21">
        <f t="shared" ref="D50" si="5">SUM(D42:D49)</f>
        <v>0</v>
      </c>
      <c r="E50" s="21">
        <f>SUM(E42:E49)</f>
        <v>357200</v>
      </c>
    </row>
    <row r="51" spans="1:5" ht="15.75" x14ac:dyDescent="0.25">
      <c r="A51" s="25" t="s">
        <v>30</v>
      </c>
      <c r="B51" s="26">
        <f>B50+C14+C27+C36</f>
        <v>24108396</v>
      </c>
      <c r="C51" s="27"/>
      <c r="D51" s="27">
        <f>D14+D27+D36+D50</f>
        <v>0</v>
      </c>
      <c r="E51" s="28">
        <f>B51-D51</f>
        <v>24108396</v>
      </c>
    </row>
    <row r="52" spans="1:5" x14ac:dyDescent="0.25">
      <c r="A52" s="29"/>
    </row>
    <row r="53" spans="1:5" x14ac:dyDescent="0.25">
      <c r="A53" s="29"/>
    </row>
  </sheetData>
  <mergeCells count="10">
    <mergeCell ref="A27:B27"/>
    <mergeCell ref="A37:E37"/>
    <mergeCell ref="C42:C49"/>
    <mergeCell ref="A28:E28"/>
    <mergeCell ref="D1:E1"/>
    <mergeCell ref="A2:E2"/>
    <mergeCell ref="A3:F3"/>
    <mergeCell ref="A4:F4"/>
    <mergeCell ref="A7:E7"/>
    <mergeCell ref="A15:E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XFD1048576"/>
    </sheetView>
  </sheetViews>
  <sheetFormatPr defaultRowHeight="15" x14ac:dyDescent="0.25"/>
  <cols>
    <col min="1" max="1" width="24.5703125" customWidth="1"/>
    <col min="2" max="2" width="20.7109375" customWidth="1"/>
    <col min="3" max="5" width="19.42578125" customWidth="1"/>
    <col min="6" max="6" width="13.140625" bestFit="1" customWidth="1"/>
    <col min="7" max="7" width="14.28515625" bestFit="1" customWidth="1"/>
  </cols>
  <sheetData>
    <row r="1" spans="1:9" ht="18.75" x14ac:dyDescent="0.3">
      <c r="A1" s="1"/>
      <c r="B1" s="1"/>
      <c r="C1" s="1"/>
      <c r="D1" s="56" t="s">
        <v>0</v>
      </c>
      <c r="E1" s="56"/>
    </row>
    <row r="2" spans="1:9" ht="61.5" customHeight="1" x14ac:dyDescent="0.3">
      <c r="A2" s="57" t="s">
        <v>1</v>
      </c>
      <c r="B2" s="57"/>
      <c r="C2" s="57"/>
      <c r="D2" s="57"/>
      <c r="E2" s="57"/>
      <c r="F2" s="35"/>
      <c r="G2" s="3"/>
      <c r="H2" s="3"/>
      <c r="I2" s="3"/>
    </row>
    <row r="3" spans="1:9" ht="15.75" x14ac:dyDescent="0.25">
      <c r="A3" s="58" t="s">
        <v>39</v>
      </c>
      <c r="B3" s="58"/>
      <c r="C3" s="58"/>
      <c r="D3" s="58"/>
      <c r="E3" s="58"/>
      <c r="F3" s="58"/>
      <c r="G3" s="3"/>
      <c r="H3" s="3"/>
      <c r="I3" s="3"/>
    </row>
    <row r="4" spans="1:9" ht="15.75" x14ac:dyDescent="0.25">
      <c r="A4" s="58"/>
      <c r="B4" s="58"/>
      <c r="C4" s="58"/>
      <c r="D4" s="58"/>
      <c r="E4" s="58"/>
      <c r="F4" s="58"/>
      <c r="G4" s="3"/>
      <c r="H4" s="3"/>
      <c r="I4" s="3"/>
    </row>
    <row r="5" spans="1:9" ht="15.7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47.25" x14ac:dyDescent="0.25">
      <c r="A6" s="34" t="s">
        <v>5</v>
      </c>
      <c r="B6" s="34" t="s">
        <v>6</v>
      </c>
      <c r="C6" s="34" t="s">
        <v>7</v>
      </c>
      <c r="D6" s="34" t="s">
        <v>8</v>
      </c>
      <c r="E6" s="6" t="s">
        <v>9</v>
      </c>
      <c r="F6" s="35"/>
      <c r="G6" s="3"/>
      <c r="H6" s="3"/>
      <c r="I6" s="3"/>
    </row>
    <row r="7" spans="1:9" ht="15.75" x14ac:dyDescent="0.25">
      <c r="A7" s="52" t="s">
        <v>10</v>
      </c>
      <c r="B7" s="52"/>
      <c r="C7" s="52"/>
      <c r="D7" s="52"/>
      <c r="E7" s="52"/>
      <c r="F7" s="35"/>
      <c r="G7" s="3"/>
      <c r="H7" s="3"/>
      <c r="I7" s="3"/>
    </row>
    <row r="8" spans="1:9" ht="15.75" x14ac:dyDescent="0.25">
      <c r="A8" s="8" t="s">
        <v>11</v>
      </c>
      <c r="B8" s="8" t="s">
        <v>12</v>
      </c>
      <c r="C8" s="9">
        <v>14940443</v>
      </c>
      <c r="D8" s="20">
        <f>6660426.88-10000</f>
        <v>6650426.8799999999</v>
      </c>
      <c r="E8" s="37">
        <f>C8-D8</f>
        <v>8290016.1200000001</v>
      </c>
      <c r="F8" s="35"/>
      <c r="G8" s="3"/>
      <c r="H8" s="3"/>
      <c r="I8" s="3"/>
    </row>
    <row r="9" spans="1:9" ht="15.75" x14ac:dyDescent="0.25">
      <c r="A9" s="8" t="s">
        <v>13</v>
      </c>
      <c r="B9" s="8" t="s">
        <v>12</v>
      </c>
      <c r="C9" s="9">
        <v>4512015</v>
      </c>
      <c r="D9" s="20">
        <v>2035114.28</v>
      </c>
      <c r="E9" s="37">
        <f t="shared" ref="E9:E13" si="0">C9-D9</f>
        <v>2476900.7199999997</v>
      </c>
      <c r="F9" s="35"/>
      <c r="G9" s="3"/>
      <c r="H9" s="3"/>
      <c r="I9" s="3"/>
    </row>
    <row r="10" spans="1:9" ht="15.75" x14ac:dyDescent="0.25">
      <c r="A10" s="8" t="s">
        <v>14</v>
      </c>
      <c r="B10" s="8" t="s">
        <v>12</v>
      </c>
      <c r="C10" s="9">
        <v>7200</v>
      </c>
      <c r="D10" s="20">
        <v>1200</v>
      </c>
      <c r="E10" s="37">
        <f t="shared" si="0"/>
        <v>6000</v>
      </c>
      <c r="F10" s="35"/>
      <c r="G10" s="3"/>
      <c r="H10" s="3"/>
      <c r="I10" s="3"/>
    </row>
    <row r="11" spans="1:9" ht="15.75" x14ac:dyDescent="0.25">
      <c r="A11" s="8" t="s">
        <v>15</v>
      </c>
      <c r="B11" s="8" t="s">
        <v>12</v>
      </c>
      <c r="C11" s="9">
        <v>40370</v>
      </c>
      <c r="D11" s="20">
        <v>40370</v>
      </c>
      <c r="E11" s="37">
        <f t="shared" si="0"/>
        <v>0</v>
      </c>
      <c r="F11" s="35"/>
      <c r="G11" s="3"/>
      <c r="H11" s="3"/>
      <c r="I11" s="3"/>
    </row>
    <row r="12" spans="1:9" ht="15.75" x14ac:dyDescent="0.25">
      <c r="A12" s="8" t="s">
        <v>16</v>
      </c>
      <c r="B12" s="8" t="s">
        <v>12</v>
      </c>
      <c r="C12" s="9">
        <v>213151</v>
      </c>
      <c r="D12" s="20"/>
      <c r="E12" s="37">
        <f t="shared" si="0"/>
        <v>213151</v>
      </c>
      <c r="F12" s="35"/>
      <c r="G12" s="3"/>
      <c r="H12" s="3"/>
      <c r="I12" s="3"/>
    </row>
    <row r="13" spans="1:9" ht="15.75" x14ac:dyDescent="0.25">
      <c r="A13" s="8" t="s">
        <v>17</v>
      </c>
      <c r="B13" s="8" t="s">
        <v>12</v>
      </c>
      <c r="C13" s="9">
        <v>26700</v>
      </c>
      <c r="D13" s="20"/>
      <c r="E13" s="37">
        <f t="shared" si="0"/>
        <v>26700</v>
      </c>
      <c r="F13" s="35"/>
      <c r="G13" s="3"/>
      <c r="H13" s="3"/>
      <c r="I13" s="3"/>
    </row>
    <row r="14" spans="1:9" ht="15.75" x14ac:dyDescent="0.25">
      <c r="A14" s="33" t="s">
        <v>18</v>
      </c>
      <c r="B14" s="8"/>
      <c r="C14" s="9">
        <f>SUM(C8:C13)</f>
        <v>19739879</v>
      </c>
      <c r="D14" s="20">
        <f>SUM(D8:D13)</f>
        <v>8727111.1600000001</v>
      </c>
      <c r="E14" s="20">
        <f t="shared" ref="E14" si="1">SUM(E8:E13)</f>
        <v>11012767.84</v>
      </c>
      <c r="F14" s="35"/>
      <c r="G14" s="12"/>
      <c r="H14" s="3"/>
      <c r="I14" s="3"/>
    </row>
    <row r="15" spans="1:9" ht="15.75" x14ac:dyDescent="0.25">
      <c r="A15" s="52" t="s">
        <v>19</v>
      </c>
      <c r="B15" s="52"/>
      <c r="C15" s="52"/>
      <c r="D15" s="52"/>
      <c r="E15" s="52"/>
      <c r="F15" s="35"/>
      <c r="G15" s="3"/>
      <c r="H15" s="3"/>
      <c r="I15" s="3"/>
    </row>
    <row r="16" spans="1:9" ht="15.75" x14ac:dyDescent="0.25">
      <c r="A16" s="8" t="s">
        <v>11</v>
      </c>
      <c r="B16" s="8" t="s">
        <v>20</v>
      </c>
      <c r="C16" s="9">
        <v>77112</v>
      </c>
      <c r="D16" s="20"/>
      <c r="E16" s="37">
        <f t="shared" ref="E16:E26" si="2">C16-D16</f>
        <v>77112</v>
      </c>
      <c r="F16" s="35"/>
      <c r="G16" s="3"/>
      <c r="H16" s="3"/>
      <c r="I16" s="3"/>
    </row>
    <row r="17" spans="1:9" ht="15.75" x14ac:dyDescent="0.25">
      <c r="A17" s="8" t="s">
        <v>13</v>
      </c>
      <c r="B17" s="8" t="s">
        <v>20</v>
      </c>
      <c r="C17" s="9">
        <v>23288</v>
      </c>
      <c r="D17" s="20">
        <v>22820.68</v>
      </c>
      <c r="E17" s="37">
        <f t="shared" si="2"/>
        <v>467.31999999999971</v>
      </c>
      <c r="F17" s="35"/>
      <c r="G17" s="3"/>
      <c r="H17" s="3"/>
      <c r="I17" s="3"/>
    </row>
    <row r="18" spans="1:9" ht="15.75" x14ac:dyDescent="0.25">
      <c r="A18" s="8" t="s">
        <v>11</v>
      </c>
      <c r="B18" s="8" t="s">
        <v>21</v>
      </c>
      <c r="C18" s="9">
        <v>1458520</v>
      </c>
      <c r="D18" s="20">
        <v>529378.6</v>
      </c>
      <c r="E18" s="37">
        <f t="shared" si="2"/>
        <v>929141.4</v>
      </c>
      <c r="F18" s="35"/>
      <c r="G18" s="3"/>
      <c r="H18" s="3"/>
      <c r="I18" s="3"/>
    </row>
    <row r="19" spans="1:9" ht="15.75" x14ac:dyDescent="0.25">
      <c r="A19" s="8" t="s">
        <v>13</v>
      </c>
      <c r="B19" s="8" t="s">
        <v>21</v>
      </c>
      <c r="C19" s="9">
        <v>440473</v>
      </c>
      <c r="D19" s="20">
        <v>87917.92</v>
      </c>
      <c r="E19" s="37">
        <f t="shared" si="2"/>
        <v>352555.08</v>
      </c>
      <c r="F19" s="35"/>
      <c r="G19" s="3"/>
      <c r="H19" s="3"/>
      <c r="I19" s="3"/>
    </row>
    <row r="20" spans="1:9" ht="15.75" x14ac:dyDescent="0.25">
      <c r="A20" s="8" t="s">
        <v>14</v>
      </c>
      <c r="B20" s="8" t="s">
        <v>21</v>
      </c>
      <c r="C20" s="9">
        <v>13185</v>
      </c>
      <c r="D20" s="20">
        <v>9013.6</v>
      </c>
      <c r="E20" s="37">
        <f t="shared" si="2"/>
        <v>4171.3999999999996</v>
      </c>
      <c r="F20" s="13"/>
      <c r="G20" s="3"/>
      <c r="H20" s="3"/>
      <c r="I20" s="3"/>
    </row>
    <row r="21" spans="1:9" ht="15.75" x14ac:dyDescent="0.25">
      <c r="A21" s="8" t="s">
        <v>22</v>
      </c>
      <c r="B21" s="8" t="s">
        <v>20</v>
      </c>
      <c r="C21" s="9">
        <v>237380</v>
      </c>
      <c r="D21" s="20">
        <v>51794</v>
      </c>
      <c r="E21" s="37">
        <f t="shared" si="2"/>
        <v>185586</v>
      </c>
      <c r="F21" s="35"/>
      <c r="G21" s="3"/>
      <c r="H21" s="3"/>
      <c r="I21" s="3"/>
    </row>
    <row r="22" spans="1:9" ht="15.75" x14ac:dyDescent="0.25">
      <c r="A22" s="8" t="s">
        <v>22</v>
      </c>
      <c r="B22" s="8" t="s">
        <v>21</v>
      </c>
      <c r="C22" s="9">
        <v>334435</v>
      </c>
      <c r="D22" s="20">
        <v>240769.41</v>
      </c>
      <c r="E22" s="37">
        <f t="shared" si="2"/>
        <v>93665.59</v>
      </c>
      <c r="F22" s="35"/>
      <c r="G22" s="3"/>
      <c r="H22" s="3"/>
      <c r="I22" s="3"/>
    </row>
    <row r="23" spans="1:9" ht="15.75" x14ac:dyDescent="0.25">
      <c r="A23" s="8" t="s">
        <v>23</v>
      </c>
      <c r="B23" s="8" t="s">
        <v>21</v>
      </c>
      <c r="C23" s="9">
        <v>64787</v>
      </c>
      <c r="D23" s="20">
        <v>60067.07</v>
      </c>
      <c r="E23" s="37">
        <f t="shared" si="2"/>
        <v>4719.93</v>
      </c>
      <c r="F23" s="35"/>
      <c r="G23" s="3"/>
      <c r="H23" s="3"/>
      <c r="I23" s="3"/>
    </row>
    <row r="24" spans="1:9" ht="15.75" x14ac:dyDescent="0.25">
      <c r="A24" s="8" t="s">
        <v>15</v>
      </c>
      <c r="B24" s="8" t="s">
        <v>21</v>
      </c>
      <c r="C24" s="9">
        <v>133314</v>
      </c>
      <c r="D24" s="20">
        <v>95702</v>
      </c>
      <c r="E24" s="37">
        <f t="shared" si="2"/>
        <v>37612</v>
      </c>
      <c r="F24" s="35"/>
      <c r="G24" s="3"/>
      <c r="H24" s="3"/>
      <c r="I24" s="3"/>
    </row>
    <row r="25" spans="1:9" ht="15.75" x14ac:dyDescent="0.25">
      <c r="A25" s="8" t="s">
        <v>15</v>
      </c>
      <c r="B25" s="8" t="s">
        <v>38</v>
      </c>
      <c r="C25" s="9">
        <v>56320</v>
      </c>
      <c r="D25" s="20"/>
      <c r="E25" s="37"/>
      <c r="F25" s="35"/>
      <c r="G25" s="3"/>
      <c r="H25" s="3"/>
      <c r="I25" s="3"/>
    </row>
    <row r="26" spans="1:9" ht="15.75" x14ac:dyDescent="0.25">
      <c r="A26" s="8" t="s">
        <v>24</v>
      </c>
      <c r="B26" s="8" t="s">
        <v>21</v>
      </c>
      <c r="C26" s="9">
        <v>533623</v>
      </c>
      <c r="D26" s="20">
        <v>132792.62</v>
      </c>
      <c r="E26" s="37">
        <f t="shared" si="2"/>
        <v>400830.38</v>
      </c>
      <c r="F26" s="13"/>
      <c r="G26" s="3"/>
      <c r="H26" s="3"/>
      <c r="I26" s="3"/>
    </row>
    <row r="27" spans="1:9" ht="15.75" x14ac:dyDescent="0.25">
      <c r="A27" s="51" t="s">
        <v>18</v>
      </c>
      <c r="B27" s="51"/>
      <c r="C27" s="9">
        <f>SUM(C16:C26)</f>
        <v>3372437</v>
      </c>
      <c r="D27" s="20">
        <f>SUM(D16:D26)</f>
        <v>1230255.8999999999</v>
      </c>
      <c r="E27" s="20">
        <f>SUM(E16:E26)</f>
        <v>2085861.1</v>
      </c>
      <c r="F27" s="35"/>
      <c r="G27" s="3"/>
      <c r="H27" s="3"/>
      <c r="I27" s="3"/>
    </row>
    <row r="28" spans="1:9" ht="15.75" x14ac:dyDescent="0.25">
      <c r="A28" s="59" t="s">
        <v>32</v>
      </c>
      <c r="B28" s="60"/>
      <c r="C28" s="60"/>
      <c r="D28" s="60"/>
      <c r="E28" s="61"/>
      <c r="F28" s="35"/>
      <c r="G28" s="3"/>
      <c r="H28" s="3"/>
      <c r="I28" s="3"/>
    </row>
    <row r="29" spans="1:9" ht="15.75" x14ac:dyDescent="0.25">
      <c r="A29" s="36" t="s">
        <v>14</v>
      </c>
      <c r="B29" s="8" t="s">
        <v>37</v>
      </c>
      <c r="C29" s="9">
        <v>7500</v>
      </c>
      <c r="D29" s="15"/>
      <c r="E29" s="9">
        <f>C29-D29</f>
        <v>7500</v>
      </c>
      <c r="F29" s="35"/>
      <c r="G29" s="3"/>
      <c r="H29" s="3"/>
      <c r="I29" s="3"/>
    </row>
    <row r="30" spans="1:9" ht="15.75" x14ac:dyDescent="0.25">
      <c r="A30" s="8" t="s">
        <v>23</v>
      </c>
      <c r="B30" s="8" t="s">
        <v>33</v>
      </c>
      <c r="C30" s="9">
        <v>113315</v>
      </c>
      <c r="D30" s="9"/>
      <c r="E30" s="9">
        <f t="shared" ref="E30:E35" si="3">C30-D30</f>
        <v>113315</v>
      </c>
      <c r="F30" s="35"/>
      <c r="G30" s="3"/>
      <c r="H30" s="3"/>
      <c r="I30" s="3"/>
    </row>
    <row r="31" spans="1:9" ht="15.75" x14ac:dyDescent="0.25">
      <c r="A31" s="8" t="s">
        <v>15</v>
      </c>
      <c r="B31" s="8" t="s">
        <v>33</v>
      </c>
      <c r="C31" s="9">
        <v>30000</v>
      </c>
      <c r="D31" s="9"/>
      <c r="E31" s="9">
        <f t="shared" si="3"/>
        <v>30000</v>
      </c>
      <c r="F31" s="35"/>
      <c r="G31" s="3"/>
      <c r="H31" s="3"/>
      <c r="I31" s="3"/>
    </row>
    <row r="32" spans="1:9" ht="15.75" x14ac:dyDescent="0.25">
      <c r="A32" s="8" t="s">
        <v>15</v>
      </c>
      <c r="B32" s="8" t="s">
        <v>34</v>
      </c>
      <c r="C32" s="9">
        <v>152320</v>
      </c>
      <c r="D32" s="9">
        <v>30768</v>
      </c>
      <c r="E32" s="9">
        <f t="shared" si="3"/>
        <v>121552</v>
      </c>
      <c r="F32" s="35"/>
      <c r="G32" s="3"/>
      <c r="H32" s="3"/>
      <c r="I32" s="3"/>
    </row>
    <row r="33" spans="1:9" ht="15.75" x14ac:dyDescent="0.25">
      <c r="A33" s="8" t="s">
        <v>15</v>
      </c>
      <c r="B33" s="8" t="s">
        <v>35</v>
      </c>
      <c r="C33" s="9">
        <v>214200</v>
      </c>
      <c r="D33" s="9"/>
      <c r="E33" s="9">
        <f t="shared" si="3"/>
        <v>214200</v>
      </c>
      <c r="F33" s="35"/>
      <c r="G33" s="3"/>
      <c r="H33" s="3"/>
      <c r="I33" s="3"/>
    </row>
    <row r="34" spans="1:9" ht="15.75" x14ac:dyDescent="0.25">
      <c r="A34" s="8" t="s">
        <v>15</v>
      </c>
      <c r="B34" s="8" t="s">
        <v>36</v>
      </c>
      <c r="C34" s="9">
        <v>113526</v>
      </c>
      <c r="D34" s="9"/>
      <c r="E34" s="9">
        <f t="shared" si="3"/>
        <v>113526</v>
      </c>
      <c r="F34" s="35"/>
      <c r="G34" s="3"/>
      <c r="H34" s="3"/>
      <c r="I34" s="3"/>
    </row>
    <row r="35" spans="1:9" ht="15.75" x14ac:dyDescent="0.25">
      <c r="A35" s="8" t="s">
        <v>16</v>
      </c>
      <c r="B35" s="8" t="s">
        <v>33</v>
      </c>
      <c r="C35" s="9">
        <v>6019</v>
      </c>
      <c r="D35" s="9">
        <v>6019</v>
      </c>
      <c r="E35" s="9">
        <f t="shared" si="3"/>
        <v>0</v>
      </c>
      <c r="F35" s="35"/>
      <c r="G35" s="3"/>
      <c r="H35" s="3"/>
      <c r="I35" s="3"/>
    </row>
    <row r="36" spans="1:9" ht="15.75" x14ac:dyDescent="0.25">
      <c r="A36" s="33" t="s">
        <v>18</v>
      </c>
      <c r="B36" s="33"/>
      <c r="C36" s="9">
        <f>SUM(C29:C35)</f>
        <v>636880</v>
      </c>
      <c r="D36" s="9">
        <f t="shared" ref="D36:E36" si="4">SUM(D29:D35)</f>
        <v>36787</v>
      </c>
      <c r="E36" s="9">
        <f t="shared" si="4"/>
        <v>600093</v>
      </c>
      <c r="F36" s="35"/>
      <c r="G36" s="3"/>
      <c r="H36" s="3"/>
      <c r="I36" s="3"/>
    </row>
    <row r="37" spans="1:9" ht="18.75" customHeight="1" x14ac:dyDescent="0.25">
      <c r="A37" s="52" t="s">
        <v>25</v>
      </c>
      <c r="B37" s="52"/>
      <c r="C37" s="52"/>
      <c r="D37" s="52"/>
      <c r="E37" s="52"/>
    </row>
    <row r="38" spans="1:9" ht="36.75" customHeight="1" x14ac:dyDescent="0.25">
      <c r="A38" s="34"/>
      <c r="B38" s="34" t="s">
        <v>7</v>
      </c>
      <c r="C38" s="34" t="s">
        <v>26</v>
      </c>
      <c r="D38" s="34" t="s">
        <v>8</v>
      </c>
      <c r="E38" s="6" t="s">
        <v>9</v>
      </c>
    </row>
    <row r="39" spans="1:9" ht="36.75" customHeight="1" x14ac:dyDescent="0.25">
      <c r="A39" s="33" t="s">
        <v>27</v>
      </c>
      <c r="B39" s="15">
        <v>42000</v>
      </c>
      <c r="C39" s="19"/>
      <c r="D39" s="19"/>
      <c r="E39" s="31"/>
    </row>
    <row r="40" spans="1:9" ht="49.5" customHeight="1" x14ac:dyDescent="0.25">
      <c r="A40" s="17" t="s">
        <v>28</v>
      </c>
      <c r="B40" s="18">
        <v>196200</v>
      </c>
      <c r="C40" s="18">
        <v>47610</v>
      </c>
      <c r="D40" s="19"/>
      <c r="E40" s="19"/>
    </row>
    <row r="41" spans="1:9" ht="33" customHeight="1" x14ac:dyDescent="0.25">
      <c r="A41" s="17" t="s">
        <v>29</v>
      </c>
      <c r="B41" s="18">
        <v>121000</v>
      </c>
      <c r="C41" s="18">
        <v>900</v>
      </c>
      <c r="D41" s="19"/>
      <c r="E41" s="19"/>
    </row>
    <row r="42" spans="1:9" ht="18.75" customHeight="1" x14ac:dyDescent="0.25">
      <c r="A42" s="8" t="s">
        <v>11</v>
      </c>
      <c r="B42" s="20">
        <v>125000</v>
      </c>
      <c r="C42" s="53"/>
      <c r="D42" s="20">
        <v>20760.03</v>
      </c>
      <c r="E42" s="20">
        <f t="shared" ref="E42:E49" si="5">B42-D42</f>
        <v>104239.97</v>
      </c>
    </row>
    <row r="43" spans="1:9" ht="15.75" x14ac:dyDescent="0.25">
      <c r="A43" s="8" t="s">
        <v>13</v>
      </c>
      <c r="B43" s="20">
        <v>37750</v>
      </c>
      <c r="C43" s="54"/>
      <c r="D43" s="20">
        <v>6269.51</v>
      </c>
      <c r="E43" s="20">
        <f t="shared" si="5"/>
        <v>31480.489999999998</v>
      </c>
    </row>
    <row r="44" spans="1:9" ht="15.75" x14ac:dyDescent="0.25">
      <c r="A44" s="8" t="s">
        <v>14</v>
      </c>
      <c r="B44" s="20">
        <v>5200</v>
      </c>
      <c r="C44" s="54"/>
      <c r="D44" s="21"/>
      <c r="E44" s="20">
        <f t="shared" si="5"/>
        <v>5200</v>
      </c>
    </row>
    <row r="45" spans="1:9" ht="15.75" x14ac:dyDescent="0.25">
      <c r="A45" s="8" t="s">
        <v>22</v>
      </c>
      <c r="B45" s="20">
        <v>2000</v>
      </c>
      <c r="C45" s="54"/>
      <c r="D45" s="20">
        <v>618.55999999999995</v>
      </c>
      <c r="E45" s="20">
        <f t="shared" si="5"/>
        <v>1381.44</v>
      </c>
    </row>
    <row r="46" spans="1:9" ht="15.75" x14ac:dyDescent="0.25">
      <c r="A46" s="8" t="s">
        <v>23</v>
      </c>
      <c r="B46" s="20">
        <v>7000</v>
      </c>
      <c r="C46" s="54"/>
      <c r="D46" s="20">
        <v>6212</v>
      </c>
      <c r="E46" s="20">
        <f t="shared" si="5"/>
        <v>788</v>
      </c>
      <c r="F46" s="22"/>
    </row>
    <row r="47" spans="1:9" ht="15.75" x14ac:dyDescent="0.25">
      <c r="A47" s="8" t="s">
        <v>15</v>
      </c>
      <c r="B47" s="20">
        <v>94450</v>
      </c>
      <c r="C47" s="54"/>
      <c r="D47" s="20">
        <v>8067.4</v>
      </c>
      <c r="E47" s="20">
        <f t="shared" si="5"/>
        <v>86382.6</v>
      </c>
    </row>
    <row r="48" spans="1:9" ht="15.75" x14ac:dyDescent="0.25">
      <c r="A48" s="8" t="s">
        <v>24</v>
      </c>
      <c r="B48" s="20">
        <v>20000</v>
      </c>
      <c r="C48" s="54"/>
      <c r="D48" s="20">
        <v>5382.48</v>
      </c>
      <c r="E48" s="20">
        <f t="shared" si="5"/>
        <v>14617.52</v>
      </c>
    </row>
    <row r="49" spans="1:5" ht="15.75" x14ac:dyDescent="0.25">
      <c r="A49" s="8" t="s">
        <v>17</v>
      </c>
      <c r="B49" s="20">
        <v>67800</v>
      </c>
      <c r="C49" s="55"/>
      <c r="D49" s="21"/>
      <c r="E49" s="20">
        <f t="shared" si="5"/>
        <v>67800</v>
      </c>
    </row>
    <row r="50" spans="1:5" ht="15.75" x14ac:dyDescent="0.25">
      <c r="A50" s="23" t="s">
        <v>18</v>
      </c>
      <c r="B50" s="24">
        <f>SUM(B42:B49)</f>
        <v>359200</v>
      </c>
      <c r="C50" s="20">
        <f>C40+C41+C39</f>
        <v>48510</v>
      </c>
      <c r="D50" s="20">
        <f t="shared" ref="D50" si="6">SUM(D42:D49)</f>
        <v>47309.98000000001</v>
      </c>
      <c r="E50" s="20">
        <f>SUM(E42:E49)</f>
        <v>311890.02</v>
      </c>
    </row>
    <row r="51" spans="1:5" ht="15.75" x14ac:dyDescent="0.25">
      <c r="A51" s="25" t="s">
        <v>30</v>
      </c>
      <c r="B51" s="26">
        <f>B50+C14+C27+C36</f>
        <v>24108396</v>
      </c>
      <c r="C51" s="27"/>
      <c r="D51" s="27">
        <f>D14+D27+D36+D50</f>
        <v>10041464.040000001</v>
      </c>
      <c r="E51" s="28">
        <f>B51-D51</f>
        <v>14066931.959999999</v>
      </c>
    </row>
    <row r="52" spans="1:5" x14ac:dyDescent="0.25">
      <c r="A52" s="29"/>
    </row>
    <row r="53" spans="1:5" x14ac:dyDescent="0.25">
      <c r="A53" s="29"/>
    </row>
    <row r="54" spans="1:5" s="42" customFormat="1" ht="12.75" customHeight="1" x14ac:dyDescent="0.25">
      <c r="A54" s="42" t="s">
        <v>40</v>
      </c>
    </row>
    <row r="55" spans="1:5" s="42" customFormat="1" ht="12.75" customHeight="1" x14ac:dyDescent="0.25"/>
    <row r="56" spans="1:5" s="42" customFormat="1" ht="12.75" customHeight="1" x14ac:dyDescent="0.25"/>
    <row r="57" spans="1:5" s="42" customFormat="1" ht="12.75" customHeight="1" x14ac:dyDescent="0.25">
      <c r="A57" s="42" t="s">
        <v>41</v>
      </c>
    </row>
    <row r="58" spans="1:5" s="42" customFormat="1" ht="12.75" customHeight="1" x14ac:dyDescent="0.25">
      <c r="A58" s="42" t="s">
        <v>42</v>
      </c>
    </row>
  </sheetData>
  <mergeCells count="10">
    <mergeCell ref="A27:B27"/>
    <mergeCell ref="A28:E28"/>
    <mergeCell ref="A37:E37"/>
    <mergeCell ref="C42:C49"/>
    <mergeCell ref="D1:E1"/>
    <mergeCell ref="A2:E2"/>
    <mergeCell ref="A3:F3"/>
    <mergeCell ref="A4:F4"/>
    <mergeCell ref="A7:E7"/>
    <mergeCell ref="A15:E1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7" workbookViewId="0">
      <selection activeCell="A7" sqref="A1:XFD1048576"/>
    </sheetView>
  </sheetViews>
  <sheetFormatPr defaultRowHeight="15" x14ac:dyDescent="0.25"/>
  <cols>
    <col min="1" max="1" width="24.5703125" customWidth="1"/>
    <col min="2" max="2" width="20.7109375" customWidth="1"/>
    <col min="3" max="5" width="19.42578125" customWidth="1"/>
    <col min="6" max="6" width="13.140625" bestFit="1" customWidth="1"/>
    <col min="7" max="7" width="14.28515625" bestFit="1" customWidth="1"/>
  </cols>
  <sheetData>
    <row r="1" spans="1:9" ht="18.75" x14ac:dyDescent="0.3">
      <c r="A1" s="1"/>
      <c r="B1" s="1"/>
      <c r="C1" s="1"/>
      <c r="D1" s="56" t="s">
        <v>0</v>
      </c>
      <c r="E1" s="56"/>
    </row>
    <row r="2" spans="1:9" ht="61.5" customHeight="1" x14ac:dyDescent="0.3">
      <c r="A2" s="57" t="s">
        <v>1</v>
      </c>
      <c r="B2" s="57"/>
      <c r="C2" s="57"/>
      <c r="D2" s="57"/>
      <c r="E2" s="57"/>
      <c r="F2" s="40"/>
      <c r="G2" s="3"/>
      <c r="H2" s="3"/>
      <c r="I2" s="3"/>
    </row>
    <row r="3" spans="1:9" ht="15.75" x14ac:dyDescent="0.25">
      <c r="A3" s="58" t="s">
        <v>43</v>
      </c>
      <c r="B3" s="58"/>
      <c r="C3" s="58"/>
      <c r="D3" s="58"/>
      <c r="E3" s="58"/>
      <c r="F3" s="58"/>
      <c r="G3" s="3"/>
      <c r="H3" s="3"/>
      <c r="I3" s="3"/>
    </row>
    <row r="4" spans="1:9" ht="15.75" x14ac:dyDescent="0.25">
      <c r="A4" s="58"/>
      <c r="B4" s="58"/>
      <c r="C4" s="58"/>
      <c r="D4" s="58"/>
      <c r="E4" s="58"/>
      <c r="F4" s="58"/>
      <c r="G4" s="3"/>
      <c r="H4" s="3"/>
      <c r="I4" s="3"/>
    </row>
    <row r="5" spans="1:9" ht="15.7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47.25" x14ac:dyDescent="0.25">
      <c r="A6" s="39" t="s">
        <v>5</v>
      </c>
      <c r="B6" s="39" t="s">
        <v>6</v>
      </c>
      <c r="C6" s="39" t="s">
        <v>7</v>
      </c>
      <c r="D6" s="39" t="s">
        <v>8</v>
      </c>
      <c r="E6" s="6" t="s">
        <v>9</v>
      </c>
      <c r="F6" s="40"/>
      <c r="G6" s="3"/>
      <c r="H6" s="3"/>
      <c r="I6" s="3"/>
    </row>
    <row r="7" spans="1:9" ht="15.75" x14ac:dyDescent="0.25">
      <c r="A7" s="52" t="s">
        <v>10</v>
      </c>
      <c r="B7" s="52"/>
      <c r="C7" s="52"/>
      <c r="D7" s="52"/>
      <c r="E7" s="52"/>
      <c r="F7" s="40"/>
      <c r="G7" s="3"/>
      <c r="H7" s="3"/>
      <c r="I7" s="3"/>
    </row>
    <row r="8" spans="1:9" ht="15.75" x14ac:dyDescent="0.25">
      <c r="A8" s="8" t="s">
        <v>11</v>
      </c>
      <c r="B8" s="8" t="s">
        <v>12</v>
      </c>
      <c r="C8" s="9">
        <v>15438534.41</v>
      </c>
      <c r="D8" s="20">
        <v>8495795.9399999995</v>
      </c>
      <c r="E8" s="37">
        <f>C8-D8</f>
        <v>6942738.4700000007</v>
      </c>
      <c r="F8" s="40"/>
      <c r="G8" s="3"/>
      <c r="H8" s="3"/>
      <c r="I8" s="3"/>
    </row>
    <row r="9" spans="1:9" ht="15.75" x14ac:dyDescent="0.25">
      <c r="A9" s="8" t="s">
        <v>45</v>
      </c>
      <c r="B9" s="8" t="s">
        <v>12</v>
      </c>
      <c r="C9" s="9">
        <v>1249.5899999999999</v>
      </c>
      <c r="D9" s="20">
        <v>912.45</v>
      </c>
      <c r="E9" s="37">
        <f>C9-D9</f>
        <v>337.13999999999987</v>
      </c>
      <c r="F9" s="40"/>
      <c r="G9" s="3"/>
      <c r="H9" s="3"/>
      <c r="I9" s="3"/>
    </row>
    <row r="10" spans="1:9" ht="15.75" x14ac:dyDescent="0.25">
      <c r="A10" s="8" t="s">
        <v>13</v>
      </c>
      <c r="B10" s="8" t="s">
        <v>12</v>
      </c>
      <c r="C10" s="9">
        <v>4662816</v>
      </c>
      <c r="D10" s="20">
        <v>3078768.63</v>
      </c>
      <c r="E10" s="37">
        <f t="shared" ref="E10:E14" si="0">C10-D10</f>
        <v>1584047.37</v>
      </c>
      <c r="F10" s="40"/>
      <c r="G10" s="3"/>
      <c r="H10" s="3"/>
      <c r="I10" s="3"/>
    </row>
    <row r="11" spans="1:9" ht="15.75" x14ac:dyDescent="0.25">
      <c r="A11" s="8" t="s">
        <v>14</v>
      </c>
      <c r="B11" s="8" t="s">
        <v>12</v>
      </c>
      <c r="C11" s="9">
        <v>7200</v>
      </c>
      <c r="D11" s="20">
        <v>2400</v>
      </c>
      <c r="E11" s="37">
        <f t="shared" si="0"/>
        <v>4800</v>
      </c>
      <c r="F11" s="40"/>
      <c r="G11" s="3"/>
      <c r="H11" s="3"/>
      <c r="I11" s="3"/>
    </row>
    <row r="12" spans="1:9" ht="15.75" x14ac:dyDescent="0.25">
      <c r="A12" s="8" t="s">
        <v>15</v>
      </c>
      <c r="B12" s="8" t="s">
        <v>12</v>
      </c>
      <c r="C12" s="9">
        <v>40370</v>
      </c>
      <c r="D12" s="20">
        <v>40370</v>
      </c>
      <c r="E12" s="37">
        <f t="shared" si="0"/>
        <v>0</v>
      </c>
      <c r="F12" s="40"/>
      <c r="G12" s="3"/>
      <c r="H12" s="3"/>
      <c r="I12" s="3"/>
    </row>
    <row r="13" spans="1:9" ht="15.75" x14ac:dyDescent="0.25">
      <c r="A13" s="8" t="s">
        <v>16</v>
      </c>
      <c r="B13" s="8" t="s">
        <v>12</v>
      </c>
      <c r="C13" s="9">
        <v>213151</v>
      </c>
      <c r="D13" s="20"/>
      <c r="E13" s="37">
        <f t="shared" si="0"/>
        <v>213151</v>
      </c>
      <c r="F13" s="40"/>
      <c r="G13" s="3"/>
      <c r="H13" s="3"/>
      <c r="I13" s="3"/>
    </row>
    <row r="14" spans="1:9" ht="15.75" x14ac:dyDescent="0.25">
      <c r="A14" s="8" t="s">
        <v>17</v>
      </c>
      <c r="B14" s="8" t="s">
        <v>12</v>
      </c>
      <c r="C14" s="9">
        <v>26679</v>
      </c>
      <c r="D14" s="20"/>
      <c r="E14" s="37">
        <f t="shared" si="0"/>
        <v>26679</v>
      </c>
      <c r="F14" s="40"/>
      <c r="G14" s="3"/>
      <c r="H14" s="3"/>
      <c r="I14" s="3"/>
    </row>
    <row r="15" spans="1:9" ht="15.75" x14ac:dyDescent="0.25">
      <c r="A15" s="38" t="s">
        <v>18</v>
      </c>
      <c r="B15" s="8"/>
      <c r="C15" s="9">
        <f>SUM(C8:C14)</f>
        <v>20390000</v>
      </c>
      <c r="D15" s="20">
        <f>SUM(D8:D14)</f>
        <v>11618247.02</v>
      </c>
      <c r="E15" s="20">
        <f t="shared" ref="E15" si="1">SUM(E8:E14)</f>
        <v>8771752.9800000004</v>
      </c>
      <c r="F15" s="40"/>
      <c r="G15" s="12"/>
      <c r="H15" s="3"/>
      <c r="I15" s="3"/>
    </row>
    <row r="16" spans="1:9" ht="15.75" x14ac:dyDescent="0.25">
      <c r="A16" s="52" t="s">
        <v>19</v>
      </c>
      <c r="B16" s="52"/>
      <c r="C16" s="52"/>
      <c r="D16" s="52"/>
      <c r="E16" s="52"/>
      <c r="F16" s="40"/>
      <c r="G16" s="3"/>
      <c r="H16" s="3"/>
      <c r="I16" s="3"/>
    </row>
    <row r="17" spans="1:9" ht="15.75" x14ac:dyDescent="0.25">
      <c r="A17" s="8" t="s">
        <v>11</v>
      </c>
      <c r="B17" s="8" t="s">
        <v>20</v>
      </c>
      <c r="C17" s="9">
        <v>177503.55</v>
      </c>
      <c r="D17" s="21"/>
      <c r="E17" s="37">
        <f t="shared" ref="E17:E27" si="2">C17-D17</f>
        <v>177503.55</v>
      </c>
      <c r="F17" s="40"/>
      <c r="G17" s="3"/>
      <c r="H17" s="3"/>
      <c r="I17" s="3"/>
    </row>
    <row r="18" spans="1:9" ht="15.75" x14ac:dyDescent="0.25">
      <c r="A18" s="8" t="s">
        <v>13</v>
      </c>
      <c r="B18" s="8" t="s">
        <v>20</v>
      </c>
      <c r="C18" s="9">
        <v>23288</v>
      </c>
      <c r="D18" s="20">
        <v>22820.68</v>
      </c>
      <c r="E18" s="37">
        <f t="shared" si="2"/>
        <v>467.31999999999971</v>
      </c>
      <c r="F18" s="40"/>
      <c r="G18" s="3"/>
      <c r="H18" s="3"/>
      <c r="I18" s="3"/>
    </row>
    <row r="19" spans="1:9" ht="15.75" x14ac:dyDescent="0.25">
      <c r="A19" s="8" t="s">
        <v>11</v>
      </c>
      <c r="B19" s="8" t="s">
        <v>21</v>
      </c>
      <c r="C19" s="9">
        <v>1358128.45</v>
      </c>
      <c r="D19" s="20">
        <v>703280.08</v>
      </c>
      <c r="E19" s="37">
        <f t="shared" si="2"/>
        <v>654848.37</v>
      </c>
      <c r="F19" s="40"/>
      <c r="G19" s="3"/>
      <c r="H19" s="3"/>
      <c r="I19" s="3"/>
    </row>
    <row r="20" spans="1:9" ht="15.75" x14ac:dyDescent="0.25">
      <c r="A20" s="8" t="s">
        <v>13</v>
      </c>
      <c r="B20" s="8" t="s">
        <v>21</v>
      </c>
      <c r="C20" s="9">
        <v>440473</v>
      </c>
      <c r="D20" s="20">
        <v>182340.48000000001</v>
      </c>
      <c r="E20" s="37">
        <f t="shared" si="2"/>
        <v>258132.52</v>
      </c>
      <c r="F20" s="40"/>
      <c r="G20" s="3"/>
      <c r="H20" s="3"/>
      <c r="I20" s="3"/>
    </row>
    <row r="21" spans="1:9" ht="15.75" x14ac:dyDescent="0.25">
      <c r="A21" s="8" t="s">
        <v>14</v>
      </c>
      <c r="B21" s="8" t="s">
        <v>21</v>
      </c>
      <c r="C21" s="9">
        <v>13185</v>
      </c>
      <c r="D21" s="20">
        <v>12351.27</v>
      </c>
      <c r="E21" s="37">
        <f t="shared" si="2"/>
        <v>833.72999999999956</v>
      </c>
      <c r="F21" s="13"/>
      <c r="G21" s="3"/>
      <c r="H21" s="3"/>
      <c r="I21" s="3"/>
    </row>
    <row r="22" spans="1:9" ht="15.75" x14ac:dyDescent="0.25">
      <c r="A22" s="8" t="s">
        <v>22</v>
      </c>
      <c r="B22" s="8" t="s">
        <v>20</v>
      </c>
      <c r="C22" s="9">
        <v>136988.45000000001</v>
      </c>
      <c r="D22" s="20">
        <v>136988.45000000001</v>
      </c>
      <c r="E22" s="37">
        <f t="shared" si="2"/>
        <v>0</v>
      </c>
      <c r="F22" s="40"/>
      <c r="G22" s="3"/>
      <c r="H22" s="3"/>
      <c r="I22" s="3"/>
    </row>
    <row r="23" spans="1:9" ht="15.75" x14ac:dyDescent="0.25">
      <c r="A23" s="8" t="s">
        <v>22</v>
      </c>
      <c r="B23" s="8" t="s">
        <v>21</v>
      </c>
      <c r="C23" s="9">
        <v>516145.21</v>
      </c>
      <c r="D23" s="20">
        <v>516145.21</v>
      </c>
      <c r="E23" s="37">
        <f t="shared" si="2"/>
        <v>0</v>
      </c>
      <c r="F23" s="40"/>
      <c r="G23" s="3"/>
      <c r="H23" s="3"/>
      <c r="I23" s="3"/>
    </row>
    <row r="24" spans="1:9" ht="15.75" x14ac:dyDescent="0.25">
      <c r="A24" s="8" t="s">
        <v>23</v>
      </c>
      <c r="B24" s="8" t="s">
        <v>21</v>
      </c>
      <c r="C24" s="9">
        <v>76337</v>
      </c>
      <c r="D24" s="20">
        <v>73446.179999999993</v>
      </c>
      <c r="E24" s="37">
        <f t="shared" si="2"/>
        <v>2890.820000000007</v>
      </c>
      <c r="F24" s="40"/>
      <c r="G24" s="3"/>
      <c r="H24" s="3"/>
      <c r="I24" s="3"/>
    </row>
    <row r="25" spans="1:9" ht="15.75" x14ac:dyDescent="0.25">
      <c r="A25" s="8" t="s">
        <v>15</v>
      </c>
      <c r="B25" s="8" t="s">
        <v>21</v>
      </c>
      <c r="C25" s="9">
        <v>113812.44</v>
      </c>
      <c r="D25" s="20">
        <v>106046</v>
      </c>
      <c r="E25" s="37">
        <f t="shared" si="2"/>
        <v>7766.4400000000023</v>
      </c>
      <c r="F25" s="40"/>
      <c r="G25" s="3"/>
      <c r="H25" s="3"/>
      <c r="I25" s="3"/>
    </row>
    <row r="26" spans="1:9" ht="15.75" x14ac:dyDescent="0.25">
      <c r="A26" s="8" t="s">
        <v>15</v>
      </c>
      <c r="B26" s="8" t="s">
        <v>38</v>
      </c>
      <c r="C26" s="9">
        <v>56320</v>
      </c>
      <c r="D26" s="20"/>
      <c r="E26" s="37"/>
      <c r="F26" s="40"/>
      <c r="G26" s="3"/>
      <c r="H26" s="3"/>
      <c r="I26" s="3"/>
    </row>
    <row r="27" spans="1:9" ht="15.75" x14ac:dyDescent="0.25">
      <c r="A27" s="8" t="s">
        <v>24</v>
      </c>
      <c r="B27" s="8" t="s">
        <v>21</v>
      </c>
      <c r="C27" s="9">
        <v>533623</v>
      </c>
      <c r="D27" s="20">
        <v>256423.64</v>
      </c>
      <c r="E27" s="37">
        <f t="shared" si="2"/>
        <v>277199.35999999999</v>
      </c>
      <c r="F27" s="13"/>
      <c r="G27" s="3"/>
      <c r="H27" s="3"/>
      <c r="I27" s="3"/>
    </row>
    <row r="28" spans="1:9" ht="15.75" x14ac:dyDescent="0.25">
      <c r="A28" s="51" t="s">
        <v>18</v>
      </c>
      <c r="B28" s="51"/>
      <c r="C28" s="9">
        <f>SUM(C17:C27)</f>
        <v>3445804.1</v>
      </c>
      <c r="D28" s="20">
        <f>SUM(D17:D27)</f>
        <v>2009841.9899999998</v>
      </c>
      <c r="E28" s="20">
        <f>SUM(E17:E27)</f>
        <v>1379642.1099999999</v>
      </c>
      <c r="F28" s="40"/>
      <c r="G28" s="3"/>
      <c r="H28" s="3"/>
      <c r="I28" s="3"/>
    </row>
    <row r="29" spans="1:9" ht="15.75" x14ac:dyDescent="0.25">
      <c r="A29" s="59" t="s">
        <v>32</v>
      </c>
      <c r="B29" s="60"/>
      <c r="C29" s="60"/>
      <c r="D29" s="60"/>
      <c r="E29" s="61"/>
      <c r="F29" s="40"/>
      <c r="G29" s="3"/>
      <c r="H29" s="3"/>
      <c r="I29" s="3"/>
    </row>
    <row r="30" spans="1:9" ht="15.75" x14ac:dyDescent="0.25">
      <c r="A30" s="41" t="s">
        <v>11</v>
      </c>
      <c r="B30" s="8" t="s">
        <v>44</v>
      </c>
      <c r="C30" s="9">
        <v>44436</v>
      </c>
      <c r="D30" s="9">
        <f>23457.82-4622.52</f>
        <v>18835.3</v>
      </c>
      <c r="E30" s="9">
        <f>C30-D30</f>
        <v>25600.7</v>
      </c>
      <c r="F30" s="40"/>
      <c r="G30" s="3"/>
      <c r="H30" s="3"/>
      <c r="I30" s="3"/>
    </row>
    <row r="31" spans="1:9" ht="15.75" x14ac:dyDescent="0.25">
      <c r="A31" s="41" t="s">
        <v>13</v>
      </c>
      <c r="B31" s="8" t="s">
        <v>44</v>
      </c>
      <c r="C31" s="9">
        <v>13420</v>
      </c>
      <c r="D31" s="9">
        <v>5688.25</v>
      </c>
      <c r="E31" s="9">
        <f>C31-D31</f>
        <v>7731.75</v>
      </c>
      <c r="F31" s="40"/>
      <c r="G31" s="3"/>
      <c r="H31" s="3"/>
      <c r="I31" s="3"/>
    </row>
    <row r="32" spans="1:9" ht="15.75" x14ac:dyDescent="0.25">
      <c r="A32" s="41" t="s">
        <v>14</v>
      </c>
      <c r="B32" s="8" t="s">
        <v>37</v>
      </c>
      <c r="C32" s="9">
        <v>7500</v>
      </c>
      <c r="D32" s="9">
        <v>6285.86</v>
      </c>
      <c r="E32" s="9">
        <f>C32-D32</f>
        <v>1214.1400000000003</v>
      </c>
      <c r="F32" s="40"/>
      <c r="G32" s="3"/>
      <c r="H32" s="3"/>
      <c r="I32" s="3"/>
    </row>
    <row r="33" spans="1:9" ht="15.75" x14ac:dyDescent="0.25">
      <c r="A33" s="8" t="s">
        <v>23</v>
      </c>
      <c r="B33" s="8" t="s">
        <v>33</v>
      </c>
      <c r="C33" s="9">
        <v>113315</v>
      </c>
      <c r="D33" s="9"/>
      <c r="E33" s="9">
        <f t="shared" ref="E33:E38" si="3">C33-D33</f>
        <v>113315</v>
      </c>
      <c r="F33" s="40"/>
      <c r="G33" s="3"/>
      <c r="H33" s="3"/>
      <c r="I33" s="3"/>
    </row>
    <row r="34" spans="1:9" ht="15.75" x14ac:dyDescent="0.25">
      <c r="A34" s="8" t="s">
        <v>15</v>
      </c>
      <c r="B34" s="8" t="s">
        <v>33</v>
      </c>
      <c r="C34" s="9">
        <v>30000</v>
      </c>
      <c r="D34" s="9"/>
      <c r="E34" s="9">
        <f t="shared" si="3"/>
        <v>30000</v>
      </c>
      <c r="F34" s="40"/>
      <c r="G34" s="3"/>
      <c r="H34" s="3"/>
      <c r="I34" s="3"/>
    </row>
    <row r="35" spans="1:9" ht="15.75" x14ac:dyDescent="0.25">
      <c r="A35" s="8" t="s">
        <v>15</v>
      </c>
      <c r="B35" s="8" t="s">
        <v>34</v>
      </c>
      <c r="C35" s="9">
        <v>152320</v>
      </c>
      <c r="D35" s="9">
        <v>55272</v>
      </c>
      <c r="E35" s="9">
        <f t="shared" si="3"/>
        <v>97048</v>
      </c>
      <c r="F35" s="40"/>
      <c r="G35" s="3"/>
      <c r="H35" s="3"/>
      <c r="I35" s="3"/>
    </row>
    <row r="36" spans="1:9" ht="15.75" x14ac:dyDescent="0.25">
      <c r="A36" s="8" t="s">
        <v>15</v>
      </c>
      <c r="B36" s="8" t="s">
        <v>35</v>
      </c>
      <c r="C36" s="9">
        <v>575484</v>
      </c>
      <c r="D36" s="9"/>
      <c r="E36" s="9">
        <f t="shared" si="3"/>
        <v>575484</v>
      </c>
      <c r="F36" s="40"/>
      <c r="G36" s="3"/>
      <c r="H36" s="3"/>
      <c r="I36" s="3"/>
    </row>
    <row r="37" spans="1:9" ht="15.75" x14ac:dyDescent="0.25">
      <c r="A37" s="8" t="s">
        <v>15</v>
      </c>
      <c r="B37" s="8" t="s">
        <v>36</v>
      </c>
      <c r="C37" s="9">
        <v>113526</v>
      </c>
      <c r="D37" s="9">
        <v>113526</v>
      </c>
      <c r="E37" s="9">
        <f t="shared" si="3"/>
        <v>0</v>
      </c>
      <c r="F37" s="40"/>
      <c r="G37" s="3"/>
      <c r="H37" s="3"/>
      <c r="I37" s="3"/>
    </row>
    <row r="38" spans="1:9" ht="15.75" x14ac:dyDescent="0.25">
      <c r="A38" s="8" t="s">
        <v>16</v>
      </c>
      <c r="B38" s="8" t="s">
        <v>33</v>
      </c>
      <c r="C38" s="9">
        <v>6019</v>
      </c>
      <c r="D38" s="9">
        <v>6019</v>
      </c>
      <c r="E38" s="9">
        <f t="shared" si="3"/>
        <v>0</v>
      </c>
      <c r="F38" s="40"/>
      <c r="G38" s="3"/>
      <c r="H38" s="3"/>
      <c r="I38" s="3"/>
    </row>
    <row r="39" spans="1:9" ht="15.75" x14ac:dyDescent="0.25">
      <c r="A39" s="38" t="s">
        <v>18</v>
      </c>
      <c r="B39" s="38"/>
      <c r="C39" s="9">
        <f>SUM(C30:C38)</f>
        <v>1056020</v>
      </c>
      <c r="D39" s="9">
        <f t="shared" ref="D39:E39" si="4">SUM(D30:D38)</f>
        <v>205626.41</v>
      </c>
      <c r="E39" s="9">
        <f t="shared" si="4"/>
        <v>850393.59</v>
      </c>
      <c r="F39" s="40"/>
      <c r="G39" s="3"/>
      <c r="H39" s="3"/>
      <c r="I39" s="3"/>
    </row>
    <row r="40" spans="1:9" ht="18.75" customHeight="1" x14ac:dyDescent="0.25">
      <c r="A40" s="52" t="s">
        <v>25</v>
      </c>
      <c r="B40" s="52"/>
      <c r="C40" s="52"/>
      <c r="D40" s="52"/>
      <c r="E40" s="52"/>
    </row>
    <row r="41" spans="1:9" ht="36.75" customHeight="1" x14ac:dyDescent="0.25">
      <c r="A41" s="39"/>
      <c r="B41" s="39" t="s">
        <v>7</v>
      </c>
      <c r="C41" s="39" t="s">
        <v>26</v>
      </c>
      <c r="D41" s="39" t="s">
        <v>8</v>
      </c>
      <c r="E41" s="6" t="s">
        <v>9</v>
      </c>
    </row>
    <row r="42" spans="1:9" ht="36.75" customHeight="1" x14ac:dyDescent="0.25">
      <c r="A42" s="38" t="s">
        <v>27</v>
      </c>
      <c r="B42" s="15">
        <v>42000</v>
      </c>
      <c r="C42" s="19"/>
      <c r="D42" s="19"/>
      <c r="E42" s="31"/>
    </row>
    <row r="43" spans="1:9" ht="49.5" customHeight="1" x14ac:dyDescent="0.25">
      <c r="A43" s="17" t="s">
        <v>28</v>
      </c>
      <c r="B43" s="18">
        <v>196200</v>
      </c>
      <c r="C43" s="18">
        <v>47610</v>
      </c>
      <c r="D43" s="19"/>
      <c r="E43" s="19"/>
    </row>
    <row r="44" spans="1:9" ht="33" customHeight="1" x14ac:dyDescent="0.25">
      <c r="A44" s="17" t="s">
        <v>29</v>
      </c>
      <c r="B44" s="18">
        <v>121000</v>
      </c>
      <c r="C44" s="18">
        <v>900</v>
      </c>
      <c r="D44" s="19"/>
      <c r="E44" s="19"/>
    </row>
    <row r="45" spans="1:9" ht="18.75" customHeight="1" x14ac:dyDescent="0.25">
      <c r="A45" s="8" t="s">
        <v>11</v>
      </c>
      <c r="B45" s="20">
        <v>125000</v>
      </c>
      <c r="C45" s="53"/>
      <c r="D45" s="20">
        <v>20760.03</v>
      </c>
      <c r="E45" s="20">
        <f t="shared" ref="E45:E52" si="5">B45-D45</f>
        <v>104239.97</v>
      </c>
    </row>
    <row r="46" spans="1:9" ht="15.75" x14ac:dyDescent="0.25">
      <c r="A46" s="8" t="s">
        <v>13</v>
      </c>
      <c r="B46" s="20">
        <v>37750</v>
      </c>
      <c r="C46" s="54"/>
      <c r="D46" s="20">
        <v>6269.51</v>
      </c>
      <c r="E46" s="20">
        <f t="shared" si="5"/>
        <v>31480.489999999998</v>
      </c>
    </row>
    <row r="47" spans="1:9" ht="15.75" x14ac:dyDescent="0.25">
      <c r="A47" s="8" t="s">
        <v>14</v>
      </c>
      <c r="B47" s="20">
        <v>5200</v>
      </c>
      <c r="C47" s="54"/>
      <c r="D47" s="21"/>
      <c r="E47" s="20">
        <f t="shared" si="5"/>
        <v>5200</v>
      </c>
    </row>
    <row r="48" spans="1:9" ht="15.75" x14ac:dyDescent="0.25">
      <c r="A48" s="8" t="s">
        <v>22</v>
      </c>
      <c r="B48" s="20">
        <v>2000</v>
      </c>
      <c r="C48" s="54"/>
      <c r="D48" s="20">
        <v>618.55999999999995</v>
      </c>
      <c r="E48" s="20">
        <f t="shared" si="5"/>
        <v>1381.44</v>
      </c>
    </row>
    <row r="49" spans="1:6" ht="15.75" x14ac:dyDescent="0.25">
      <c r="A49" s="8" t="s">
        <v>23</v>
      </c>
      <c r="B49" s="20">
        <v>7000</v>
      </c>
      <c r="C49" s="54"/>
      <c r="D49" s="20">
        <v>6212</v>
      </c>
      <c r="E49" s="20">
        <f t="shared" si="5"/>
        <v>788</v>
      </c>
      <c r="F49" s="22"/>
    </row>
    <row r="50" spans="1:6" ht="15.75" x14ac:dyDescent="0.25">
      <c r="A50" s="8" t="s">
        <v>15</v>
      </c>
      <c r="B50" s="20">
        <v>94450</v>
      </c>
      <c r="C50" s="54"/>
      <c r="D50" s="20">
        <v>8067.4</v>
      </c>
      <c r="E50" s="20">
        <f t="shared" si="5"/>
        <v>86382.6</v>
      </c>
    </row>
    <row r="51" spans="1:6" ht="15.75" x14ac:dyDescent="0.25">
      <c r="A51" s="8" t="s">
        <v>24</v>
      </c>
      <c r="B51" s="20">
        <v>20000</v>
      </c>
      <c r="C51" s="54"/>
      <c r="D51" s="20">
        <v>5443.25</v>
      </c>
      <c r="E51" s="20">
        <f t="shared" si="5"/>
        <v>14556.75</v>
      </c>
    </row>
    <row r="52" spans="1:6" ht="15.75" x14ac:dyDescent="0.25">
      <c r="A52" s="8" t="s">
        <v>17</v>
      </c>
      <c r="B52" s="20">
        <v>67800</v>
      </c>
      <c r="C52" s="55"/>
      <c r="D52" s="21"/>
      <c r="E52" s="20">
        <f t="shared" si="5"/>
        <v>67800</v>
      </c>
    </row>
    <row r="53" spans="1:6" ht="15.75" x14ac:dyDescent="0.25">
      <c r="A53" s="23" t="s">
        <v>18</v>
      </c>
      <c r="B53" s="24">
        <f>SUM(B45:B52)</f>
        <v>359200</v>
      </c>
      <c r="C53" s="20">
        <f>C43+C44+C42</f>
        <v>48510</v>
      </c>
      <c r="D53" s="20">
        <f t="shared" ref="D53" si="6">SUM(D45:D52)</f>
        <v>47370.750000000007</v>
      </c>
      <c r="E53" s="20">
        <f>SUM(E45:E52)</f>
        <v>311829.25</v>
      </c>
    </row>
    <row r="54" spans="1:6" ht="15.75" x14ac:dyDescent="0.25">
      <c r="A54" s="25" t="s">
        <v>30</v>
      </c>
      <c r="B54" s="26">
        <f>B53+C15+C28+C39</f>
        <v>25251024.100000001</v>
      </c>
      <c r="C54" s="27"/>
      <c r="D54" s="27">
        <f>D15+D28+D39+D53</f>
        <v>13881086.17</v>
      </c>
      <c r="E54" s="28">
        <f>B54-D54</f>
        <v>11369937.930000002</v>
      </c>
    </row>
    <row r="55" spans="1:6" x14ac:dyDescent="0.25">
      <c r="A55" s="29"/>
    </row>
    <row r="56" spans="1:6" x14ac:dyDescent="0.25">
      <c r="A56" s="29"/>
    </row>
    <row r="57" spans="1:6" s="42" customFormat="1" ht="15.75" x14ac:dyDescent="0.25">
      <c r="A57" s="42" t="s">
        <v>40</v>
      </c>
    </row>
    <row r="58" spans="1:6" s="42" customFormat="1" ht="15.75" x14ac:dyDescent="0.25"/>
    <row r="59" spans="1:6" s="42" customFormat="1" ht="15.75" x14ac:dyDescent="0.25"/>
    <row r="60" spans="1:6" s="42" customFormat="1" ht="15.75" x14ac:dyDescent="0.25">
      <c r="A60" s="42" t="s">
        <v>41</v>
      </c>
    </row>
    <row r="61" spans="1:6" s="42" customFormat="1" ht="15.75" x14ac:dyDescent="0.25">
      <c r="A61" s="42" t="s">
        <v>42</v>
      </c>
    </row>
  </sheetData>
  <mergeCells count="10">
    <mergeCell ref="A28:B28"/>
    <mergeCell ref="A29:E29"/>
    <mergeCell ref="A40:E40"/>
    <mergeCell ref="C45:C52"/>
    <mergeCell ref="D1:E1"/>
    <mergeCell ref="A2:E2"/>
    <mergeCell ref="A3:F3"/>
    <mergeCell ref="A4:F4"/>
    <mergeCell ref="A7:E7"/>
    <mergeCell ref="A16:E1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40" workbookViewId="0">
      <selection activeCell="A40" sqref="A1:XFD1048576"/>
    </sheetView>
  </sheetViews>
  <sheetFormatPr defaultRowHeight="15" x14ac:dyDescent="0.25"/>
  <cols>
    <col min="1" max="1" width="24.5703125" customWidth="1"/>
    <col min="2" max="2" width="20.7109375" customWidth="1"/>
    <col min="3" max="5" width="19.42578125" customWidth="1"/>
    <col min="6" max="6" width="13.140625" bestFit="1" customWidth="1"/>
    <col min="7" max="7" width="14.28515625" bestFit="1" customWidth="1"/>
  </cols>
  <sheetData>
    <row r="1" spans="1:9" ht="18.75" x14ac:dyDescent="0.3">
      <c r="A1" s="1"/>
      <c r="B1" s="1"/>
      <c r="C1" s="1"/>
      <c r="D1" s="56" t="s">
        <v>0</v>
      </c>
      <c r="E1" s="56"/>
    </row>
    <row r="2" spans="1:9" ht="61.5" customHeight="1" x14ac:dyDescent="0.3">
      <c r="A2" s="57" t="s">
        <v>1</v>
      </c>
      <c r="B2" s="57"/>
      <c r="C2" s="57"/>
      <c r="D2" s="57"/>
      <c r="E2" s="57"/>
      <c r="F2" s="45"/>
      <c r="G2" s="3"/>
      <c r="H2" s="3"/>
      <c r="I2" s="3"/>
    </row>
    <row r="3" spans="1:9" ht="15.75" x14ac:dyDescent="0.25">
      <c r="A3" s="58" t="s">
        <v>46</v>
      </c>
      <c r="B3" s="58"/>
      <c r="C3" s="58"/>
      <c r="D3" s="58"/>
      <c r="E3" s="58"/>
      <c r="F3" s="58"/>
      <c r="G3" s="3"/>
      <c r="H3" s="3"/>
      <c r="I3" s="3"/>
    </row>
    <row r="4" spans="1:9" ht="15.75" x14ac:dyDescent="0.25">
      <c r="A4" s="58"/>
      <c r="B4" s="58"/>
      <c r="C4" s="58"/>
      <c r="D4" s="58"/>
      <c r="E4" s="58"/>
      <c r="F4" s="58"/>
      <c r="G4" s="3"/>
      <c r="H4" s="3"/>
      <c r="I4" s="3"/>
    </row>
    <row r="5" spans="1:9" ht="15.7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47.25" x14ac:dyDescent="0.25">
      <c r="A6" s="44" t="s">
        <v>5</v>
      </c>
      <c r="B6" s="44" t="s">
        <v>6</v>
      </c>
      <c r="C6" s="44" t="s">
        <v>7</v>
      </c>
      <c r="D6" s="44" t="s">
        <v>8</v>
      </c>
      <c r="E6" s="6" t="s">
        <v>9</v>
      </c>
      <c r="F6" s="45"/>
      <c r="G6" s="3"/>
      <c r="H6" s="3"/>
      <c r="I6" s="3"/>
    </row>
    <row r="7" spans="1:9" ht="15.75" x14ac:dyDescent="0.25">
      <c r="A7" s="52" t="s">
        <v>10</v>
      </c>
      <c r="B7" s="52"/>
      <c r="C7" s="52"/>
      <c r="D7" s="52"/>
      <c r="E7" s="52"/>
      <c r="F7" s="45"/>
      <c r="G7" s="3"/>
      <c r="H7" s="3"/>
      <c r="I7" s="3"/>
    </row>
    <row r="8" spans="1:9" ht="15.75" x14ac:dyDescent="0.25">
      <c r="A8" s="8" t="s">
        <v>11</v>
      </c>
      <c r="B8" s="8" t="s">
        <v>12</v>
      </c>
      <c r="C8" s="9">
        <v>15438534.41</v>
      </c>
      <c r="D8" s="20">
        <f>9021079.26-10000</f>
        <v>9011079.2599999998</v>
      </c>
      <c r="E8" s="37">
        <f>C8-D8</f>
        <v>6427455.1500000004</v>
      </c>
      <c r="F8" s="45"/>
      <c r="G8" s="3"/>
      <c r="H8" s="3"/>
      <c r="I8" s="3"/>
    </row>
    <row r="9" spans="1:9" ht="15.75" x14ac:dyDescent="0.25">
      <c r="A9" s="8" t="s">
        <v>45</v>
      </c>
      <c r="B9" s="8" t="s">
        <v>12</v>
      </c>
      <c r="C9" s="9">
        <v>1249.5899999999999</v>
      </c>
      <c r="D9" s="20">
        <v>912.45</v>
      </c>
      <c r="E9" s="37">
        <f>C9-D9</f>
        <v>337.13999999999987</v>
      </c>
      <c r="F9" s="45"/>
      <c r="G9" s="3"/>
      <c r="H9" s="3"/>
      <c r="I9" s="3"/>
    </row>
    <row r="10" spans="1:9" ht="15.75" x14ac:dyDescent="0.25">
      <c r="A10" s="8" t="s">
        <v>13</v>
      </c>
      <c r="B10" s="8" t="s">
        <v>12</v>
      </c>
      <c r="C10" s="9">
        <v>4662816</v>
      </c>
      <c r="D10" s="20">
        <v>3208266.79</v>
      </c>
      <c r="E10" s="37">
        <f t="shared" ref="E10:E14" si="0">C10-D10</f>
        <v>1454549.21</v>
      </c>
      <c r="F10" s="45"/>
      <c r="G10" s="3"/>
      <c r="H10" s="3"/>
      <c r="I10" s="3"/>
    </row>
    <row r="11" spans="1:9" ht="15.75" x14ac:dyDescent="0.25">
      <c r="A11" s="8" t="s">
        <v>14</v>
      </c>
      <c r="B11" s="8" t="s">
        <v>12</v>
      </c>
      <c r="C11" s="9">
        <v>7200</v>
      </c>
      <c r="D11" s="20">
        <v>3600</v>
      </c>
      <c r="E11" s="37">
        <f t="shared" si="0"/>
        <v>3600</v>
      </c>
      <c r="F11" s="45"/>
      <c r="G11" s="3"/>
      <c r="H11" s="3"/>
      <c r="I11" s="3"/>
    </row>
    <row r="12" spans="1:9" ht="15.75" x14ac:dyDescent="0.25">
      <c r="A12" s="8" t="s">
        <v>15</v>
      </c>
      <c r="B12" s="8" t="s">
        <v>12</v>
      </c>
      <c r="C12" s="9">
        <v>40370</v>
      </c>
      <c r="D12" s="20">
        <v>40370</v>
      </c>
      <c r="E12" s="37">
        <f t="shared" si="0"/>
        <v>0</v>
      </c>
      <c r="F12" s="45"/>
      <c r="G12" s="3"/>
      <c r="H12" s="3"/>
      <c r="I12" s="3"/>
    </row>
    <row r="13" spans="1:9" ht="15.75" x14ac:dyDescent="0.25">
      <c r="A13" s="8" t="s">
        <v>16</v>
      </c>
      <c r="B13" s="8" t="s">
        <v>12</v>
      </c>
      <c r="C13" s="9">
        <v>213151</v>
      </c>
      <c r="D13" s="20"/>
      <c r="E13" s="37">
        <f t="shared" si="0"/>
        <v>213151</v>
      </c>
      <c r="F13" s="45"/>
      <c r="G13" s="3"/>
      <c r="H13" s="3"/>
      <c r="I13" s="3"/>
    </row>
    <row r="14" spans="1:9" ht="15.75" x14ac:dyDescent="0.25">
      <c r="A14" s="8" t="s">
        <v>17</v>
      </c>
      <c r="B14" s="8" t="s">
        <v>12</v>
      </c>
      <c r="C14" s="9">
        <v>26679</v>
      </c>
      <c r="D14" s="20"/>
      <c r="E14" s="37">
        <f t="shared" si="0"/>
        <v>26679</v>
      </c>
      <c r="F14" s="45"/>
      <c r="G14" s="3"/>
      <c r="H14" s="3"/>
      <c r="I14" s="3"/>
    </row>
    <row r="15" spans="1:9" ht="15.75" x14ac:dyDescent="0.25">
      <c r="A15" s="43" t="s">
        <v>18</v>
      </c>
      <c r="B15" s="8"/>
      <c r="C15" s="9">
        <f>SUM(C8:C14)</f>
        <v>20390000</v>
      </c>
      <c r="D15" s="20">
        <f>SUM(D8:D14)</f>
        <v>12264228.5</v>
      </c>
      <c r="E15" s="20">
        <f t="shared" ref="E15" si="1">SUM(E8:E14)</f>
        <v>8125771.5</v>
      </c>
      <c r="F15" s="45"/>
      <c r="G15" s="12"/>
      <c r="H15" s="3"/>
      <c r="I15" s="3"/>
    </row>
    <row r="16" spans="1:9" ht="15.75" x14ac:dyDescent="0.25">
      <c r="A16" s="52" t="s">
        <v>19</v>
      </c>
      <c r="B16" s="52"/>
      <c r="C16" s="52"/>
      <c r="D16" s="52"/>
      <c r="E16" s="52"/>
      <c r="F16" s="45"/>
      <c r="G16" s="3"/>
      <c r="H16" s="3"/>
      <c r="I16" s="3"/>
    </row>
    <row r="17" spans="1:9" ht="15.75" x14ac:dyDescent="0.25">
      <c r="A17" s="8" t="s">
        <v>11</v>
      </c>
      <c r="B17" s="8" t="s">
        <v>20</v>
      </c>
      <c r="C17" s="9">
        <v>177503.55</v>
      </c>
      <c r="D17" s="20">
        <v>5307</v>
      </c>
      <c r="E17" s="37">
        <f t="shared" ref="E17:E27" si="2">C17-D17</f>
        <v>172196.55</v>
      </c>
      <c r="F17" s="45"/>
      <c r="G17" s="3"/>
      <c r="H17" s="3"/>
      <c r="I17" s="3"/>
    </row>
    <row r="18" spans="1:9" ht="15.75" x14ac:dyDescent="0.25">
      <c r="A18" s="8" t="s">
        <v>13</v>
      </c>
      <c r="B18" s="8" t="s">
        <v>20</v>
      </c>
      <c r="C18" s="9">
        <v>23288</v>
      </c>
      <c r="D18" s="20">
        <v>22820.68</v>
      </c>
      <c r="E18" s="37">
        <f t="shared" si="2"/>
        <v>467.31999999999971</v>
      </c>
      <c r="F18" s="45"/>
      <c r="G18" s="3"/>
      <c r="H18" s="3"/>
      <c r="I18" s="3"/>
    </row>
    <row r="19" spans="1:9" ht="15.75" x14ac:dyDescent="0.25">
      <c r="A19" s="8" t="s">
        <v>11</v>
      </c>
      <c r="B19" s="8" t="s">
        <v>21</v>
      </c>
      <c r="C19" s="9">
        <v>1358128.45</v>
      </c>
      <c r="D19" s="20">
        <f>734996.13-513.35</f>
        <v>734482.78</v>
      </c>
      <c r="E19" s="37">
        <f t="shared" si="2"/>
        <v>623645.66999999993</v>
      </c>
      <c r="F19" s="45"/>
      <c r="G19" s="3"/>
      <c r="H19" s="3"/>
      <c r="I19" s="3"/>
    </row>
    <row r="20" spans="1:9" ht="15.75" x14ac:dyDescent="0.25">
      <c r="A20" s="8" t="s">
        <v>13</v>
      </c>
      <c r="B20" s="8" t="s">
        <v>21</v>
      </c>
      <c r="C20" s="9">
        <v>440473</v>
      </c>
      <c r="D20" s="20">
        <v>207446.63</v>
      </c>
      <c r="E20" s="37">
        <f t="shared" si="2"/>
        <v>233026.37</v>
      </c>
      <c r="F20" s="45"/>
      <c r="G20" s="3"/>
      <c r="H20" s="3"/>
      <c r="I20" s="3"/>
    </row>
    <row r="21" spans="1:9" ht="15.75" x14ac:dyDescent="0.25">
      <c r="A21" s="8" t="s">
        <v>14</v>
      </c>
      <c r="B21" s="8" t="s">
        <v>21</v>
      </c>
      <c r="C21" s="9">
        <v>13185</v>
      </c>
      <c r="D21" s="20">
        <v>13185</v>
      </c>
      <c r="E21" s="37">
        <f t="shared" si="2"/>
        <v>0</v>
      </c>
      <c r="F21" s="13"/>
      <c r="G21" s="3"/>
      <c r="H21" s="3"/>
      <c r="I21" s="3"/>
    </row>
    <row r="22" spans="1:9" ht="15.75" x14ac:dyDescent="0.25">
      <c r="A22" s="8" t="s">
        <v>22</v>
      </c>
      <c r="B22" s="8" t="s">
        <v>20</v>
      </c>
      <c r="C22" s="9">
        <v>136988.45000000001</v>
      </c>
      <c r="D22" s="20">
        <v>136988.45000000001</v>
      </c>
      <c r="E22" s="37">
        <f t="shared" si="2"/>
        <v>0</v>
      </c>
      <c r="F22" s="45"/>
      <c r="G22" s="3"/>
      <c r="H22" s="3"/>
      <c r="I22" s="3"/>
    </row>
    <row r="23" spans="1:9" ht="15.75" x14ac:dyDescent="0.25">
      <c r="A23" s="8" t="s">
        <v>22</v>
      </c>
      <c r="B23" s="8" t="s">
        <v>21</v>
      </c>
      <c r="C23" s="9">
        <v>516145.21</v>
      </c>
      <c r="D23" s="20">
        <v>516145.21</v>
      </c>
      <c r="E23" s="37">
        <f t="shared" si="2"/>
        <v>0</v>
      </c>
      <c r="F23" s="45"/>
      <c r="G23" s="3"/>
      <c r="H23" s="3"/>
      <c r="I23" s="3"/>
    </row>
    <row r="24" spans="1:9" ht="15.75" x14ac:dyDescent="0.25">
      <c r="A24" s="8" t="s">
        <v>23</v>
      </c>
      <c r="B24" s="8" t="s">
        <v>21</v>
      </c>
      <c r="C24" s="9">
        <v>108096.18</v>
      </c>
      <c r="D24" s="20">
        <v>108096.18</v>
      </c>
      <c r="E24" s="37">
        <f t="shared" si="2"/>
        <v>0</v>
      </c>
      <c r="F24" s="45"/>
      <c r="G24" s="3"/>
      <c r="H24" s="3"/>
      <c r="I24" s="3"/>
    </row>
    <row r="25" spans="1:9" ht="15.75" x14ac:dyDescent="0.25">
      <c r="A25" s="8" t="s">
        <v>15</v>
      </c>
      <c r="B25" s="8" t="s">
        <v>21</v>
      </c>
      <c r="C25" s="9">
        <v>108596</v>
      </c>
      <c r="D25" s="20">
        <v>106046</v>
      </c>
      <c r="E25" s="37">
        <f t="shared" si="2"/>
        <v>2550</v>
      </c>
      <c r="F25" s="45"/>
      <c r="G25" s="3"/>
      <c r="H25" s="3"/>
      <c r="I25" s="3"/>
    </row>
    <row r="26" spans="1:9" ht="15.75" x14ac:dyDescent="0.25">
      <c r="A26" s="8" t="s">
        <v>15</v>
      </c>
      <c r="B26" s="8" t="s">
        <v>38</v>
      </c>
      <c r="C26" s="9">
        <v>56320</v>
      </c>
      <c r="D26" s="20"/>
      <c r="E26" s="37"/>
      <c r="F26" s="45"/>
      <c r="G26" s="3"/>
      <c r="H26" s="3"/>
      <c r="I26" s="3"/>
    </row>
    <row r="27" spans="1:9" ht="15.75" x14ac:dyDescent="0.25">
      <c r="A27" s="8" t="s">
        <v>24</v>
      </c>
      <c r="B27" s="8" t="s">
        <v>21</v>
      </c>
      <c r="C27" s="9">
        <v>507080.26</v>
      </c>
      <c r="D27" s="20">
        <v>256423.64</v>
      </c>
      <c r="E27" s="37">
        <f t="shared" si="2"/>
        <v>250656.62</v>
      </c>
      <c r="F27" s="13"/>
      <c r="G27" s="3"/>
      <c r="H27" s="3"/>
      <c r="I27" s="3"/>
    </row>
    <row r="28" spans="1:9" ht="15.75" x14ac:dyDescent="0.25">
      <c r="A28" s="51" t="s">
        <v>18</v>
      </c>
      <c r="B28" s="51"/>
      <c r="C28" s="9">
        <f>SUM(C17:C27)</f>
        <v>3445804.1000000006</v>
      </c>
      <c r="D28" s="20">
        <f>SUM(D17:D27)</f>
        <v>2106941.5699999998</v>
      </c>
      <c r="E28" s="20">
        <f>SUM(E17:E27)</f>
        <v>1282542.5299999998</v>
      </c>
      <c r="F28" s="45"/>
      <c r="G28" s="3"/>
      <c r="H28" s="3"/>
      <c r="I28" s="3"/>
    </row>
    <row r="29" spans="1:9" ht="15.75" x14ac:dyDescent="0.25">
      <c r="A29" s="62" t="s">
        <v>32</v>
      </c>
      <c r="B29" s="63"/>
      <c r="C29" s="63"/>
      <c r="D29" s="63"/>
      <c r="E29" s="64"/>
      <c r="F29" s="45"/>
      <c r="G29" s="3"/>
      <c r="H29" s="3"/>
      <c r="I29" s="3"/>
    </row>
    <row r="30" spans="1:9" ht="15.75" x14ac:dyDescent="0.25">
      <c r="A30" s="46" t="s">
        <v>11</v>
      </c>
      <c r="B30" s="8" t="s">
        <v>44</v>
      </c>
      <c r="C30" s="9">
        <v>44436</v>
      </c>
      <c r="D30" s="9">
        <f>49058.52-4622.52</f>
        <v>44436</v>
      </c>
      <c r="E30" s="9">
        <f>C30-D30</f>
        <v>0</v>
      </c>
      <c r="F30" s="45"/>
      <c r="G30" s="3"/>
      <c r="H30" s="3"/>
      <c r="I30" s="3"/>
    </row>
    <row r="31" spans="1:9" ht="15.75" x14ac:dyDescent="0.25">
      <c r="A31" s="46" t="s">
        <v>13</v>
      </c>
      <c r="B31" s="8" t="s">
        <v>44</v>
      </c>
      <c r="C31" s="9">
        <v>13420</v>
      </c>
      <c r="D31" s="9">
        <v>13420</v>
      </c>
      <c r="E31" s="9">
        <f>C31-D31</f>
        <v>0</v>
      </c>
      <c r="F31" s="45"/>
      <c r="G31" s="3"/>
      <c r="H31" s="3"/>
      <c r="I31" s="3"/>
    </row>
    <row r="32" spans="1:9" ht="15.75" x14ac:dyDescent="0.25">
      <c r="A32" s="46" t="s">
        <v>14</v>
      </c>
      <c r="B32" s="8" t="s">
        <v>37</v>
      </c>
      <c r="C32" s="9">
        <v>7500</v>
      </c>
      <c r="D32" s="9">
        <v>6285.86</v>
      </c>
      <c r="E32" s="9">
        <f>C32-D32</f>
        <v>1214.1400000000003</v>
      </c>
      <c r="F32" s="45"/>
      <c r="G32" s="3"/>
      <c r="H32" s="3"/>
      <c r="I32" s="3"/>
    </row>
    <row r="33" spans="1:9" ht="15.75" x14ac:dyDescent="0.25">
      <c r="A33" s="8" t="s">
        <v>23</v>
      </c>
      <c r="B33" s="8" t="s">
        <v>47</v>
      </c>
      <c r="C33" s="9">
        <v>113315</v>
      </c>
      <c r="D33" s="9">
        <v>113315</v>
      </c>
      <c r="E33" s="9">
        <f t="shared" ref="E33:E38" si="3">C33-D33</f>
        <v>0</v>
      </c>
      <c r="F33" s="45"/>
      <c r="G33" s="3"/>
      <c r="H33" s="3"/>
      <c r="I33" s="3"/>
    </row>
    <row r="34" spans="1:9" ht="15.75" x14ac:dyDescent="0.25">
      <c r="A34" s="8" t="s">
        <v>15</v>
      </c>
      <c r="B34" s="8" t="s">
        <v>47</v>
      </c>
      <c r="C34" s="9">
        <v>30000</v>
      </c>
      <c r="D34" s="9"/>
      <c r="E34" s="9">
        <f t="shared" si="3"/>
        <v>30000</v>
      </c>
      <c r="F34" s="45"/>
      <c r="G34" s="3"/>
      <c r="H34" s="3"/>
      <c r="I34" s="3"/>
    </row>
    <row r="35" spans="1:9" ht="15.75" x14ac:dyDescent="0.25">
      <c r="A35" s="8" t="s">
        <v>15</v>
      </c>
      <c r="B35" s="8" t="s">
        <v>34</v>
      </c>
      <c r="C35" s="9">
        <v>152320</v>
      </c>
      <c r="D35" s="9">
        <v>55272</v>
      </c>
      <c r="E35" s="9">
        <f t="shared" si="3"/>
        <v>97048</v>
      </c>
      <c r="F35" s="45"/>
      <c r="G35" s="3"/>
      <c r="H35" s="3"/>
      <c r="I35" s="3"/>
    </row>
    <row r="36" spans="1:9" ht="15.75" x14ac:dyDescent="0.25">
      <c r="A36" s="8" t="s">
        <v>15</v>
      </c>
      <c r="B36" s="8" t="s">
        <v>35</v>
      </c>
      <c r="C36" s="9">
        <v>575484</v>
      </c>
      <c r="D36" s="9">
        <v>143514</v>
      </c>
      <c r="E36" s="9">
        <f t="shared" si="3"/>
        <v>431970</v>
      </c>
      <c r="F36" s="45"/>
      <c r="G36" s="3"/>
      <c r="H36" s="3"/>
      <c r="I36" s="3"/>
    </row>
    <row r="37" spans="1:9" ht="15.75" x14ac:dyDescent="0.25">
      <c r="A37" s="8" t="s">
        <v>15</v>
      </c>
      <c r="B37" s="8" t="s">
        <v>36</v>
      </c>
      <c r="C37" s="9">
        <v>113526</v>
      </c>
      <c r="D37" s="9">
        <v>113526</v>
      </c>
      <c r="E37" s="9">
        <f t="shared" si="3"/>
        <v>0</v>
      </c>
      <c r="F37" s="45"/>
      <c r="G37" s="3"/>
      <c r="H37" s="3"/>
      <c r="I37" s="3"/>
    </row>
    <row r="38" spans="1:9" ht="15.75" x14ac:dyDescent="0.25">
      <c r="A38" s="8" t="s">
        <v>16</v>
      </c>
      <c r="B38" s="8" t="s">
        <v>33</v>
      </c>
      <c r="C38" s="9">
        <v>6019</v>
      </c>
      <c r="D38" s="9">
        <v>6019</v>
      </c>
      <c r="E38" s="9">
        <f t="shared" si="3"/>
        <v>0</v>
      </c>
      <c r="F38" s="45"/>
      <c r="G38" s="3"/>
      <c r="H38" s="3"/>
      <c r="I38" s="3"/>
    </row>
    <row r="39" spans="1:9" ht="15.75" x14ac:dyDescent="0.25">
      <c r="A39" s="43" t="s">
        <v>18</v>
      </c>
      <c r="B39" s="43"/>
      <c r="C39" s="9">
        <f>SUM(C30:C38)</f>
        <v>1056020</v>
      </c>
      <c r="D39" s="9">
        <f t="shared" ref="D39:E39" si="4">SUM(D30:D38)</f>
        <v>495787.86</v>
      </c>
      <c r="E39" s="9">
        <f t="shared" si="4"/>
        <v>560232.14</v>
      </c>
      <c r="F39" s="45"/>
      <c r="G39" s="3"/>
      <c r="H39" s="3"/>
      <c r="I39" s="3"/>
    </row>
    <row r="40" spans="1:9" ht="18.75" customHeight="1" x14ac:dyDescent="0.25">
      <c r="A40" s="52" t="s">
        <v>25</v>
      </c>
      <c r="B40" s="52"/>
      <c r="C40" s="52"/>
      <c r="D40" s="52"/>
      <c r="E40" s="52"/>
    </row>
    <row r="41" spans="1:9" ht="36.75" customHeight="1" x14ac:dyDescent="0.25">
      <c r="A41" s="44"/>
      <c r="B41" s="44" t="s">
        <v>7</v>
      </c>
      <c r="C41" s="44" t="s">
        <v>26</v>
      </c>
      <c r="D41" s="44" t="s">
        <v>8</v>
      </c>
      <c r="E41" s="6" t="s">
        <v>9</v>
      </c>
    </row>
    <row r="42" spans="1:9" ht="36.75" customHeight="1" x14ac:dyDescent="0.25">
      <c r="A42" s="43" t="s">
        <v>27</v>
      </c>
      <c r="B42" s="15">
        <v>42000</v>
      </c>
      <c r="C42" s="19"/>
      <c r="D42" s="19"/>
      <c r="E42" s="31"/>
    </row>
    <row r="43" spans="1:9" ht="49.5" customHeight="1" x14ac:dyDescent="0.25">
      <c r="A43" s="17" t="s">
        <v>28</v>
      </c>
      <c r="B43" s="18">
        <v>196200</v>
      </c>
      <c r="C43" s="18">
        <v>47610</v>
      </c>
      <c r="D43" s="19"/>
      <c r="E43" s="19"/>
    </row>
    <row r="44" spans="1:9" ht="33" customHeight="1" x14ac:dyDescent="0.25">
      <c r="A44" s="17" t="s">
        <v>29</v>
      </c>
      <c r="B44" s="18">
        <v>121000</v>
      </c>
      <c r="C44" s="18">
        <v>900</v>
      </c>
      <c r="D44" s="19"/>
      <c r="E44" s="19"/>
    </row>
    <row r="45" spans="1:9" ht="18.75" customHeight="1" x14ac:dyDescent="0.25">
      <c r="A45" s="8" t="s">
        <v>11</v>
      </c>
      <c r="B45" s="20">
        <v>125000</v>
      </c>
      <c r="C45" s="53"/>
      <c r="D45" s="20">
        <v>20760.03</v>
      </c>
      <c r="E45" s="20">
        <f t="shared" ref="E45:E52" si="5">B45-D45</f>
        <v>104239.97</v>
      </c>
    </row>
    <row r="46" spans="1:9" ht="15.75" x14ac:dyDescent="0.25">
      <c r="A46" s="8" t="s">
        <v>13</v>
      </c>
      <c r="B46" s="20">
        <v>37750</v>
      </c>
      <c r="C46" s="54"/>
      <c r="D46" s="20">
        <v>6269.51</v>
      </c>
      <c r="E46" s="20">
        <f t="shared" si="5"/>
        <v>31480.489999999998</v>
      </c>
    </row>
    <row r="47" spans="1:9" ht="15.75" x14ac:dyDescent="0.25">
      <c r="A47" s="8" t="s">
        <v>14</v>
      </c>
      <c r="B47" s="20">
        <v>5200</v>
      </c>
      <c r="C47" s="54"/>
      <c r="D47" s="21"/>
      <c r="E47" s="20">
        <f t="shared" si="5"/>
        <v>5200</v>
      </c>
    </row>
    <row r="48" spans="1:9" ht="15.75" x14ac:dyDescent="0.25">
      <c r="A48" s="8" t="s">
        <v>22</v>
      </c>
      <c r="B48" s="20">
        <v>2000</v>
      </c>
      <c r="C48" s="54"/>
      <c r="D48" s="20">
        <v>618.55999999999995</v>
      </c>
      <c r="E48" s="20">
        <f t="shared" si="5"/>
        <v>1381.44</v>
      </c>
    </row>
    <row r="49" spans="1:6" ht="15.75" x14ac:dyDescent="0.25">
      <c r="A49" s="8" t="s">
        <v>23</v>
      </c>
      <c r="B49" s="20">
        <v>7000</v>
      </c>
      <c r="C49" s="54"/>
      <c r="D49" s="20">
        <v>6212</v>
      </c>
      <c r="E49" s="20">
        <f t="shared" si="5"/>
        <v>788</v>
      </c>
      <c r="F49" s="22"/>
    </row>
    <row r="50" spans="1:6" ht="15.75" x14ac:dyDescent="0.25">
      <c r="A50" s="8" t="s">
        <v>15</v>
      </c>
      <c r="B50" s="20">
        <v>94450</v>
      </c>
      <c r="C50" s="54"/>
      <c r="D50" s="20">
        <v>8067.4</v>
      </c>
      <c r="E50" s="20">
        <f t="shared" si="5"/>
        <v>86382.6</v>
      </c>
    </row>
    <row r="51" spans="1:6" ht="15.75" x14ac:dyDescent="0.25">
      <c r="A51" s="8" t="s">
        <v>24</v>
      </c>
      <c r="B51" s="20">
        <v>20000</v>
      </c>
      <c r="C51" s="54"/>
      <c r="D51" s="20">
        <v>5523.09</v>
      </c>
      <c r="E51" s="20">
        <f t="shared" si="5"/>
        <v>14476.91</v>
      </c>
    </row>
    <row r="52" spans="1:6" ht="15.75" x14ac:dyDescent="0.25">
      <c r="A52" s="8" t="s">
        <v>17</v>
      </c>
      <c r="B52" s="20">
        <v>67800</v>
      </c>
      <c r="C52" s="55"/>
      <c r="D52" s="21"/>
      <c r="E52" s="20">
        <f t="shared" si="5"/>
        <v>67800</v>
      </c>
    </row>
    <row r="53" spans="1:6" ht="15.75" x14ac:dyDescent="0.25">
      <c r="A53" s="23" t="s">
        <v>18</v>
      </c>
      <c r="B53" s="24">
        <f>SUM(B45:B52)</f>
        <v>359200</v>
      </c>
      <c r="C53" s="20">
        <f>C43+C44+C42</f>
        <v>48510</v>
      </c>
      <c r="D53" s="20">
        <f t="shared" ref="D53" si="6">SUM(D45:D52)</f>
        <v>47450.590000000011</v>
      </c>
      <c r="E53" s="20">
        <f>SUM(E45:E52)</f>
        <v>311749.41000000003</v>
      </c>
    </row>
    <row r="54" spans="1:6" ht="15.75" x14ac:dyDescent="0.25">
      <c r="A54" s="25" t="s">
        <v>30</v>
      </c>
      <c r="B54" s="26">
        <f>B53+C15+C28+C39</f>
        <v>25251024.100000001</v>
      </c>
      <c r="C54" s="27"/>
      <c r="D54" s="27">
        <f>D15+D28+D39+D53</f>
        <v>14914408.52</v>
      </c>
      <c r="E54" s="28">
        <f>B54-D54</f>
        <v>10336615.580000002</v>
      </c>
    </row>
    <row r="55" spans="1:6" x14ac:dyDescent="0.25">
      <c r="A55" s="29"/>
    </row>
    <row r="56" spans="1:6" x14ac:dyDescent="0.25">
      <c r="A56" s="29"/>
    </row>
    <row r="57" spans="1:6" s="42" customFormat="1" ht="15.75" x14ac:dyDescent="0.25">
      <c r="A57" s="42" t="s">
        <v>40</v>
      </c>
    </row>
    <row r="58" spans="1:6" s="42" customFormat="1" ht="15.75" x14ac:dyDescent="0.25"/>
    <row r="59" spans="1:6" s="42" customFormat="1" ht="15.75" x14ac:dyDescent="0.25"/>
    <row r="60" spans="1:6" s="42" customFormat="1" ht="15.75" x14ac:dyDescent="0.25">
      <c r="A60" s="42" t="s">
        <v>41</v>
      </c>
    </row>
    <row r="61" spans="1:6" s="42" customFormat="1" ht="15.75" x14ac:dyDescent="0.25">
      <c r="A61" s="42" t="s">
        <v>42</v>
      </c>
    </row>
  </sheetData>
  <mergeCells count="10">
    <mergeCell ref="A28:B28"/>
    <mergeCell ref="A29:E29"/>
    <mergeCell ref="A40:E40"/>
    <mergeCell ref="C45:C52"/>
    <mergeCell ref="D1:E1"/>
    <mergeCell ref="A2:E2"/>
    <mergeCell ref="A3:F3"/>
    <mergeCell ref="A4:F4"/>
    <mergeCell ref="A7:E7"/>
    <mergeCell ref="A16:E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D50" sqref="D50"/>
    </sheetView>
  </sheetViews>
  <sheetFormatPr defaultRowHeight="15" x14ac:dyDescent="0.25"/>
  <cols>
    <col min="1" max="1" width="24.5703125" customWidth="1"/>
    <col min="2" max="2" width="20.7109375" customWidth="1"/>
    <col min="3" max="5" width="19.42578125" customWidth="1"/>
    <col min="6" max="6" width="13.140625" bestFit="1" customWidth="1"/>
    <col min="7" max="7" width="14.28515625" bestFit="1" customWidth="1"/>
  </cols>
  <sheetData>
    <row r="1" spans="1:9" ht="18.75" x14ac:dyDescent="0.3">
      <c r="A1" s="1"/>
      <c r="B1" s="1"/>
      <c r="C1" s="1"/>
      <c r="D1" s="56" t="s">
        <v>0</v>
      </c>
      <c r="E1" s="56"/>
    </row>
    <row r="2" spans="1:9" ht="61.5" customHeight="1" x14ac:dyDescent="0.3">
      <c r="A2" s="57" t="s">
        <v>1</v>
      </c>
      <c r="B2" s="57"/>
      <c r="C2" s="57"/>
      <c r="D2" s="57"/>
      <c r="E2" s="57"/>
      <c r="F2" s="49"/>
      <c r="G2" s="3"/>
      <c r="H2" s="3"/>
      <c r="I2" s="3"/>
    </row>
    <row r="3" spans="1:9" ht="15.75" x14ac:dyDescent="0.25">
      <c r="A3" s="58" t="s">
        <v>48</v>
      </c>
      <c r="B3" s="58"/>
      <c r="C3" s="58"/>
      <c r="D3" s="58"/>
      <c r="E3" s="58"/>
      <c r="F3" s="58"/>
      <c r="G3" s="3"/>
      <c r="H3" s="3"/>
      <c r="I3" s="3"/>
    </row>
    <row r="4" spans="1:9" ht="15.75" x14ac:dyDescent="0.25">
      <c r="A4" s="58"/>
      <c r="B4" s="58"/>
      <c r="C4" s="58"/>
      <c r="D4" s="58"/>
      <c r="E4" s="58"/>
      <c r="F4" s="58"/>
      <c r="G4" s="3"/>
      <c r="H4" s="3"/>
      <c r="I4" s="3"/>
    </row>
    <row r="5" spans="1:9" ht="15.75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47.25" x14ac:dyDescent="0.25">
      <c r="A6" s="48" t="s">
        <v>5</v>
      </c>
      <c r="B6" s="48" t="s">
        <v>6</v>
      </c>
      <c r="C6" s="48" t="s">
        <v>7</v>
      </c>
      <c r="D6" s="48" t="s">
        <v>8</v>
      </c>
      <c r="E6" s="6" t="s">
        <v>9</v>
      </c>
      <c r="F6" s="49"/>
      <c r="G6" s="3"/>
      <c r="H6" s="3"/>
      <c r="I6" s="3"/>
    </row>
    <row r="7" spans="1:9" ht="15.75" x14ac:dyDescent="0.25">
      <c r="A7" s="52" t="s">
        <v>10</v>
      </c>
      <c r="B7" s="52"/>
      <c r="C7" s="52"/>
      <c r="D7" s="52"/>
      <c r="E7" s="52"/>
      <c r="F7" s="49"/>
      <c r="G7" s="3"/>
      <c r="H7" s="3"/>
      <c r="I7" s="3"/>
    </row>
    <row r="8" spans="1:9" ht="15.75" x14ac:dyDescent="0.25">
      <c r="A8" s="8" t="s">
        <v>11</v>
      </c>
      <c r="B8" s="8" t="s">
        <v>12</v>
      </c>
      <c r="C8" s="9">
        <v>15438534.41</v>
      </c>
      <c r="D8" s="20">
        <f>10020694.48-10000</f>
        <v>10010694.48</v>
      </c>
      <c r="E8" s="37">
        <f>C8-D8</f>
        <v>5427839.9299999997</v>
      </c>
      <c r="F8" s="49"/>
      <c r="G8" s="3"/>
      <c r="H8" s="3"/>
      <c r="I8" s="3"/>
    </row>
    <row r="9" spans="1:9" ht="15.75" x14ac:dyDescent="0.25">
      <c r="A9" s="8" t="s">
        <v>45</v>
      </c>
      <c r="B9" s="8" t="s">
        <v>12</v>
      </c>
      <c r="C9" s="9">
        <v>1249.5899999999999</v>
      </c>
      <c r="D9" s="20">
        <v>1027.45</v>
      </c>
      <c r="E9" s="37">
        <f>C9-D9</f>
        <v>222.13999999999987</v>
      </c>
      <c r="F9" s="49"/>
      <c r="G9" s="3"/>
      <c r="H9" s="3"/>
      <c r="I9" s="3"/>
    </row>
    <row r="10" spans="1:9" ht="15.75" x14ac:dyDescent="0.25">
      <c r="A10" s="8" t="s">
        <v>13</v>
      </c>
      <c r="B10" s="8" t="s">
        <v>12</v>
      </c>
      <c r="C10" s="9">
        <v>4662816</v>
      </c>
      <c r="D10" s="20">
        <v>3542619.58</v>
      </c>
      <c r="E10" s="37">
        <f t="shared" ref="E10:E14" si="0">C10-D10</f>
        <v>1120196.42</v>
      </c>
      <c r="F10" s="49"/>
      <c r="G10" s="3"/>
      <c r="H10" s="3"/>
      <c r="I10" s="3"/>
    </row>
    <row r="11" spans="1:9" ht="15.75" x14ac:dyDescent="0.25">
      <c r="A11" s="8" t="s">
        <v>14</v>
      </c>
      <c r="B11" s="8" t="s">
        <v>12</v>
      </c>
      <c r="C11" s="9">
        <v>7200</v>
      </c>
      <c r="D11" s="20">
        <v>4200</v>
      </c>
      <c r="E11" s="37">
        <f t="shared" si="0"/>
        <v>3000</v>
      </c>
      <c r="F11" s="49"/>
      <c r="G11" s="3"/>
      <c r="H11" s="3"/>
      <c r="I11" s="3"/>
    </row>
    <row r="12" spans="1:9" ht="15.75" x14ac:dyDescent="0.25">
      <c r="A12" s="8" t="s">
        <v>15</v>
      </c>
      <c r="B12" s="8" t="s">
        <v>12</v>
      </c>
      <c r="C12" s="9">
        <v>40370</v>
      </c>
      <c r="D12" s="20">
        <v>40370</v>
      </c>
      <c r="E12" s="37">
        <f t="shared" si="0"/>
        <v>0</v>
      </c>
      <c r="F12" s="49"/>
      <c r="G12" s="3"/>
      <c r="H12" s="3"/>
      <c r="I12" s="3"/>
    </row>
    <row r="13" spans="1:9" ht="15.75" x14ac:dyDescent="0.25">
      <c r="A13" s="8" t="s">
        <v>16</v>
      </c>
      <c r="B13" s="8" t="s">
        <v>12</v>
      </c>
      <c r="C13" s="9">
        <v>213151</v>
      </c>
      <c r="D13" s="20"/>
      <c r="E13" s="37">
        <f t="shared" si="0"/>
        <v>213151</v>
      </c>
      <c r="F13" s="49"/>
      <c r="G13" s="3"/>
      <c r="H13" s="3"/>
      <c r="I13" s="3"/>
    </row>
    <row r="14" spans="1:9" ht="15.75" x14ac:dyDescent="0.25">
      <c r="A14" s="8" t="s">
        <v>17</v>
      </c>
      <c r="B14" s="8" t="s">
        <v>12</v>
      </c>
      <c r="C14" s="9">
        <v>26679</v>
      </c>
      <c r="D14" s="20"/>
      <c r="E14" s="37">
        <f t="shared" si="0"/>
        <v>26679</v>
      </c>
      <c r="F14" s="49"/>
      <c r="G14" s="3"/>
      <c r="H14" s="3"/>
      <c r="I14" s="3"/>
    </row>
    <row r="15" spans="1:9" ht="15.75" x14ac:dyDescent="0.25">
      <c r="A15" s="47" t="s">
        <v>18</v>
      </c>
      <c r="B15" s="8"/>
      <c r="C15" s="9">
        <f>SUM(C8:C14)</f>
        <v>20390000</v>
      </c>
      <c r="D15" s="20">
        <f>SUM(D8:D14)</f>
        <v>13598911.51</v>
      </c>
      <c r="E15" s="20">
        <f t="shared" ref="E15" si="1">SUM(E8:E14)</f>
        <v>6791088.4899999993</v>
      </c>
      <c r="F15" s="49"/>
      <c r="G15" s="12"/>
      <c r="H15" s="3"/>
      <c r="I15" s="3"/>
    </row>
    <row r="16" spans="1:9" ht="15.75" x14ac:dyDescent="0.25">
      <c r="A16" s="52" t="s">
        <v>19</v>
      </c>
      <c r="B16" s="52"/>
      <c r="C16" s="52"/>
      <c r="D16" s="52"/>
      <c r="E16" s="52"/>
      <c r="F16" s="49"/>
      <c r="G16" s="3"/>
      <c r="H16" s="3"/>
      <c r="I16" s="3"/>
    </row>
    <row r="17" spans="1:9" ht="15.75" x14ac:dyDescent="0.25">
      <c r="A17" s="8" t="s">
        <v>11</v>
      </c>
      <c r="B17" s="8" t="s">
        <v>20</v>
      </c>
      <c r="C17" s="9">
        <v>132370.87</v>
      </c>
      <c r="D17" s="20">
        <v>74106.36</v>
      </c>
      <c r="E17" s="37">
        <f t="shared" ref="E17:E27" si="2">C17-D17</f>
        <v>58264.509999999995</v>
      </c>
      <c r="F17" s="49"/>
      <c r="G17" s="3"/>
      <c r="H17" s="3"/>
      <c r="I17" s="3"/>
    </row>
    <row r="18" spans="1:9" ht="15.75" x14ac:dyDescent="0.25">
      <c r="A18" s="8" t="s">
        <v>13</v>
      </c>
      <c r="B18" s="8" t="s">
        <v>20</v>
      </c>
      <c r="C18" s="9">
        <v>22820.68</v>
      </c>
      <c r="D18" s="20">
        <v>22820.68</v>
      </c>
      <c r="E18" s="37">
        <f t="shared" si="2"/>
        <v>0</v>
      </c>
      <c r="F18" s="49"/>
      <c r="G18" s="3"/>
      <c r="H18" s="3"/>
      <c r="I18" s="3"/>
    </row>
    <row r="19" spans="1:9" ht="15.75" x14ac:dyDescent="0.25">
      <c r="A19" s="8" t="s">
        <v>11</v>
      </c>
      <c r="B19" s="8" t="s">
        <v>21</v>
      </c>
      <c r="C19" s="9">
        <v>1358128.45</v>
      </c>
      <c r="D19" s="20">
        <f>833846.58-513.35</f>
        <v>833333.23</v>
      </c>
      <c r="E19" s="37">
        <f t="shared" si="2"/>
        <v>524795.22</v>
      </c>
      <c r="F19" s="49"/>
      <c r="G19" s="3"/>
      <c r="H19" s="3"/>
      <c r="I19" s="3"/>
    </row>
    <row r="20" spans="1:9" ht="15.75" x14ac:dyDescent="0.25">
      <c r="A20" s="8" t="s">
        <v>13</v>
      </c>
      <c r="B20" s="8" t="s">
        <v>21</v>
      </c>
      <c r="C20" s="9">
        <v>440473</v>
      </c>
      <c r="D20" s="20">
        <v>237033.86</v>
      </c>
      <c r="E20" s="37">
        <f t="shared" si="2"/>
        <v>203439.14</v>
      </c>
      <c r="F20" s="49"/>
      <c r="G20" s="3"/>
      <c r="H20" s="3"/>
      <c r="I20" s="3"/>
    </row>
    <row r="21" spans="1:9" ht="15.75" x14ac:dyDescent="0.25">
      <c r="A21" s="8" t="s">
        <v>14</v>
      </c>
      <c r="B21" s="8" t="s">
        <v>21</v>
      </c>
      <c r="C21" s="9">
        <v>13185</v>
      </c>
      <c r="D21" s="20">
        <v>13185</v>
      </c>
      <c r="E21" s="37">
        <f t="shared" si="2"/>
        <v>0</v>
      </c>
      <c r="F21" s="13"/>
      <c r="G21" s="3"/>
      <c r="H21" s="3"/>
      <c r="I21" s="3"/>
    </row>
    <row r="22" spans="1:9" ht="15.75" x14ac:dyDescent="0.25">
      <c r="A22" s="8" t="s">
        <v>22</v>
      </c>
      <c r="B22" s="8" t="s">
        <v>20</v>
      </c>
      <c r="C22" s="9">
        <v>136988.45000000001</v>
      </c>
      <c r="D22" s="20">
        <v>136988.45000000001</v>
      </c>
      <c r="E22" s="37">
        <f t="shared" si="2"/>
        <v>0</v>
      </c>
      <c r="F22" s="49"/>
      <c r="G22" s="3"/>
      <c r="H22" s="3"/>
      <c r="I22" s="3"/>
    </row>
    <row r="23" spans="1:9" ht="15.75" x14ac:dyDescent="0.25">
      <c r="A23" s="8" t="s">
        <v>22</v>
      </c>
      <c r="B23" s="8" t="s">
        <v>21</v>
      </c>
      <c r="C23" s="9">
        <v>567928.75</v>
      </c>
      <c r="D23" s="20">
        <v>567928.75</v>
      </c>
      <c r="E23" s="37">
        <f t="shared" si="2"/>
        <v>0</v>
      </c>
      <c r="F23" s="49"/>
      <c r="G23" s="3"/>
      <c r="H23" s="3"/>
      <c r="I23" s="3"/>
    </row>
    <row r="24" spans="1:9" ht="15.75" x14ac:dyDescent="0.25">
      <c r="A24" s="8" t="s">
        <v>23</v>
      </c>
      <c r="B24" s="8" t="s">
        <v>21</v>
      </c>
      <c r="C24" s="9">
        <v>108096.18</v>
      </c>
      <c r="D24" s="20">
        <v>108096.18</v>
      </c>
      <c r="E24" s="37">
        <f t="shared" si="2"/>
        <v>0</v>
      </c>
      <c r="F24" s="49"/>
      <c r="G24" s="3"/>
      <c r="H24" s="3"/>
      <c r="I24" s="3"/>
    </row>
    <row r="25" spans="1:9" ht="15.75" x14ac:dyDescent="0.25">
      <c r="A25" s="8" t="s">
        <v>15</v>
      </c>
      <c r="B25" s="8" t="s">
        <v>21</v>
      </c>
      <c r="C25" s="9">
        <v>108596</v>
      </c>
      <c r="D25" s="20">
        <v>106046</v>
      </c>
      <c r="E25" s="37">
        <f t="shared" si="2"/>
        <v>2550</v>
      </c>
      <c r="F25" s="49"/>
      <c r="G25" s="3"/>
      <c r="H25" s="3"/>
      <c r="I25" s="3"/>
    </row>
    <row r="26" spans="1:9" ht="15.75" x14ac:dyDescent="0.25">
      <c r="A26" s="8" t="s">
        <v>15</v>
      </c>
      <c r="B26" s="8" t="s">
        <v>38</v>
      </c>
      <c r="C26" s="9">
        <v>56320</v>
      </c>
      <c r="D26" s="20"/>
      <c r="E26" s="37"/>
      <c r="F26" s="49"/>
      <c r="G26" s="3"/>
      <c r="H26" s="3"/>
      <c r="I26" s="3"/>
    </row>
    <row r="27" spans="1:9" ht="15.75" x14ac:dyDescent="0.25">
      <c r="A27" s="8" t="s">
        <v>24</v>
      </c>
      <c r="B27" s="8" t="s">
        <v>21</v>
      </c>
      <c r="C27" s="9">
        <v>507080.26</v>
      </c>
      <c r="D27" s="20">
        <v>256423.64</v>
      </c>
      <c r="E27" s="37">
        <f t="shared" si="2"/>
        <v>250656.62</v>
      </c>
      <c r="F27" s="13"/>
      <c r="G27" s="3"/>
      <c r="H27" s="3"/>
      <c r="I27" s="3"/>
    </row>
    <row r="28" spans="1:9" ht="15.75" x14ac:dyDescent="0.25">
      <c r="A28" s="51" t="s">
        <v>18</v>
      </c>
      <c r="B28" s="51"/>
      <c r="C28" s="9">
        <f>SUM(C17:C27)</f>
        <v>3451987.6400000006</v>
      </c>
      <c r="D28" s="20">
        <f>SUM(D17:D27)</f>
        <v>2355962.15</v>
      </c>
      <c r="E28" s="20">
        <f>SUM(E17:E27)</f>
        <v>1039705.49</v>
      </c>
      <c r="F28" s="49"/>
      <c r="G28" s="3"/>
      <c r="H28" s="3"/>
      <c r="I28" s="3"/>
    </row>
    <row r="29" spans="1:9" ht="15.75" x14ac:dyDescent="0.25">
      <c r="A29" s="62" t="s">
        <v>32</v>
      </c>
      <c r="B29" s="63"/>
      <c r="C29" s="63"/>
      <c r="D29" s="63"/>
      <c r="E29" s="64"/>
      <c r="F29" s="49"/>
      <c r="G29" s="3"/>
      <c r="H29" s="3"/>
      <c r="I29" s="3"/>
    </row>
    <row r="30" spans="1:9" ht="15.75" x14ac:dyDescent="0.25">
      <c r="A30" s="50" t="s">
        <v>11</v>
      </c>
      <c r="B30" s="8" t="s">
        <v>44</v>
      </c>
      <c r="C30" s="9">
        <v>44436</v>
      </c>
      <c r="D30" s="9">
        <f>49058.52-4622.52</f>
        <v>44436</v>
      </c>
      <c r="E30" s="9">
        <f>C30-D30</f>
        <v>0</v>
      </c>
      <c r="F30" s="49"/>
      <c r="G30" s="3"/>
      <c r="H30" s="3"/>
      <c r="I30" s="3"/>
    </row>
    <row r="31" spans="1:9" ht="15.75" x14ac:dyDescent="0.25">
      <c r="A31" s="50" t="s">
        <v>13</v>
      </c>
      <c r="B31" s="8" t="s">
        <v>44</v>
      </c>
      <c r="C31" s="9">
        <v>13420</v>
      </c>
      <c r="D31" s="9">
        <v>13420</v>
      </c>
      <c r="E31" s="9">
        <f>C31-D31</f>
        <v>0</v>
      </c>
      <c r="F31" s="49"/>
      <c r="G31" s="3"/>
      <c r="H31" s="3"/>
      <c r="I31" s="3"/>
    </row>
    <row r="32" spans="1:9" ht="15.75" x14ac:dyDescent="0.25">
      <c r="A32" s="50" t="s">
        <v>14</v>
      </c>
      <c r="B32" s="8" t="s">
        <v>37</v>
      </c>
      <c r="C32" s="9">
        <v>7500</v>
      </c>
      <c r="D32" s="9">
        <v>7015.06</v>
      </c>
      <c r="E32" s="9">
        <f>C32-D32</f>
        <v>484.9399999999996</v>
      </c>
      <c r="F32" s="49"/>
      <c r="G32" s="3"/>
      <c r="H32" s="3"/>
      <c r="I32" s="3"/>
    </row>
    <row r="33" spans="1:9" ht="15.75" x14ac:dyDescent="0.25">
      <c r="A33" s="8" t="s">
        <v>23</v>
      </c>
      <c r="B33" s="8" t="s">
        <v>47</v>
      </c>
      <c r="C33" s="9">
        <v>113315</v>
      </c>
      <c r="D33" s="9">
        <v>113315</v>
      </c>
      <c r="E33" s="9">
        <f t="shared" ref="E33:E38" si="3">C33-D33</f>
        <v>0</v>
      </c>
      <c r="F33" s="49"/>
      <c r="G33" s="3"/>
      <c r="H33" s="3"/>
      <c r="I33" s="3"/>
    </row>
    <row r="34" spans="1:9" ht="15.75" x14ac:dyDescent="0.25">
      <c r="A34" s="8" t="s">
        <v>15</v>
      </c>
      <c r="B34" s="8" t="s">
        <v>47</v>
      </c>
      <c r="C34" s="9">
        <v>30000</v>
      </c>
      <c r="D34" s="9"/>
      <c r="E34" s="9">
        <f t="shared" si="3"/>
        <v>30000</v>
      </c>
      <c r="F34" s="49"/>
      <c r="G34" s="3"/>
      <c r="H34" s="3"/>
      <c r="I34" s="3"/>
    </row>
    <row r="35" spans="1:9" ht="15.75" x14ac:dyDescent="0.25">
      <c r="A35" s="8" t="s">
        <v>15</v>
      </c>
      <c r="B35" s="8" t="s">
        <v>34</v>
      </c>
      <c r="C35" s="9">
        <v>152320</v>
      </c>
      <c r="D35" s="9">
        <v>55272</v>
      </c>
      <c r="E35" s="9">
        <f t="shared" si="3"/>
        <v>97048</v>
      </c>
      <c r="F35" s="49"/>
      <c r="G35" s="3"/>
      <c r="H35" s="3"/>
      <c r="I35" s="3"/>
    </row>
    <row r="36" spans="1:9" ht="15.75" x14ac:dyDescent="0.25">
      <c r="A36" s="8" t="s">
        <v>15</v>
      </c>
      <c r="B36" s="8" t="s">
        <v>35</v>
      </c>
      <c r="C36" s="9">
        <v>575484</v>
      </c>
      <c r="D36" s="9">
        <v>143514</v>
      </c>
      <c r="E36" s="9">
        <f t="shared" si="3"/>
        <v>431970</v>
      </c>
      <c r="F36" s="49"/>
      <c r="G36" s="3"/>
      <c r="H36" s="3"/>
      <c r="I36" s="3"/>
    </row>
    <row r="37" spans="1:9" ht="15.75" x14ac:dyDescent="0.25">
      <c r="A37" s="8" t="s">
        <v>15</v>
      </c>
      <c r="B37" s="8" t="s">
        <v>36</v>
      </c>
      <c r="C37" s="9">
        <v>113526</v>
      </c>
      <c r="D37" s="9">
        <v>113526</v>
      </c>
      <c r="E37" s="9">
        <f t="shared" si="3"/>
        <v>0</v>
      </c>
      <c r="F37" s="49"/>
      <c r="G37" s="3"/>
      <c r="H37" s="3"/>
      <c r="I37" s="3"/>
    </row>
    <row r="38" spans="1:9" ht="15.75" x14ac:dyDescent="0.25">
      <c r="A38" s="8" t="s">
        <v>16</v>
      </c>
      <c r="B38" s="8" t="s">
        <v>33</v>
      </c>
      <c r="C38" s="9">
        <v>6019</v>
      </c>
      <c r="D38" s="9">
        <v>6019</v>
      </c>
      <c r="E38" s="9">
        <f t="shared" si="3"/>
        <v>0</v>
      </c>
      <c r="F38" s="49"/>
      <c r="G38" s="3"/>
      <c r="H38" s="3"/>
      <c r="I38" s="3"/>
    </row>
    <row r="39" spans="1:9" ht="15.75" x14ac:dyDescent="0.25">
      <c r="A39" s="47" t="s">
        <v>18</v>
      </c>
      <c r="B39" s="47"/>
      <c r="C39" s="9">
        <f>SUM(C30:C38)</f>
        <v>1056020</v>
      </c>
      <c r="D39" s="9">
        <f t="shared" ref="D39:E39" si="4">SUM(D30:D38)</f>
        <v>496517.06</v>
      </c>
      <c r="E39" s="9">
        <f t="shared" si="4"/>
        <v>559502.93999999994</v>
      </c>
      <c r="F39" s="49"/>
      <c r="G39" s="3"/>
      <c r="H39" s="3"/>
      <c r="I39" s="3"/>
    </row>
    <row r="40" spans="1:9" ht="18.75" customHeight="1" x14ac:dyDescent="0.25">
      <c r="A40" s="52" t="s">
        <v>25</v>
      </c>
      <c r="B40" s="52"/>
      <c r="C40" s="52"/>
      <c r="D40" s="52"/>
      <c r="E40" s="52"/>
    </row>
    <row r="41" spans="1:9" ht="36.75" customHeight="1" x14ac:dyDescent="0.25">
      <c r="A41" s="48"/>
      <c r="B41" s="48" t="s">
        <v>7</v>
      </c>
      <c r="C41" s="48" t="s">
        <v>26</v>
      </c>
      <c r="D41" s="48" t="s">
        <v>8</v>
      </c>
      <c r="E41" s="6" t="s">
        <v>9</v>
      </c>
    </row>
    <row r="42" spans="1:9" ht="36.75" customHeight="1" x14ac:dyDescent="0.25">
      <c r="A42" s="47" t="s">
        <v>27</v>
      </c>
      <c r="B42" s="15">
        <v>42000</v>
      </c>
      <c r="C42" s="19"/>
      <c r="D42" s="19"/>
      <c r="E42" s="31"/>
    </row>
    <row r="43" spans="1:9" ht="49.5" customHeight="1" x14ac:dyDescent="0.25">
      <c r="A43" s="17" t="s">
        <v>28</v>
      </c>
      <c r="B43" s="18">
        <v>196200</v>
      </c>
      <c r="C43" s="18">
        <v>47610</v>
      </c>
      <c r="D43" s="19"/>
      <c r="E43" s="19"/>
    </row>
    <row r="44" spans="1:9" ht="33" customHeight="1" x14ac:dyDescent="0.25">
      <c r="A44" s="17" t="s">
        <v>29</v>
      </c>
      <c r="B44" s="18">
        <v>121000</v>
      </c>
      <c r="C44" s="18">
        <v>900</v>
      </c>
      <c r="D44" s="19"/>
      <c r="E44" s="19"/>
    </row>
    <row r="45" spans="1:9" ht="18.75" customHeight="1" x14ac:dyDescent="0.25">
      <c r="A45" s="8" t="s">
        <v>11</v>
      </c>
      <c r="B45" s="20">
        <v>125000</v>
      </c>
      <c r="C45" s="53"/>
      <c r="D45" s="20">
        <v>20760.03</v>
      </c>
      <c r="E45" s="20">
        <f t="shared" ref="E45:E52" si="5">B45-D45</f>
        <v>104239.97</v>
      </c>
    </row>
    <row r="46" spans="1:9" ht="15.75" x14ac:dyDescent="0.25">
      <c r="A46" s="8" t="s">
        <v>13</v>
      </c>
      <c r="B46" s="20">
        <v>37750</v>
      </c>
      <c r="C46" s="54"/>
      <c r="D46" s="20">
        <v>6269.51</v>
      </c>
      <c r="E46" s="20">
        <f t="shared" si="5"/>
        <v>31480.489999999998</v>
      </c>
    </row>
    <row r="47" spans="1:9" ht="15.75" x14ac:dyDescent="0.25">
      <c r="A47" s="8" t="s">
        <v>14</v>
      </c>
      <c r="B47" s="20">
        <v>5200</v>
      </c>
      <c r="C47" s="54"/>
      <c r="D47" s="21"/>
      <c r="E47" s="20">
        <f t="shared" si="5"/>
        <v>5200</v>
      </c>
    </row>
    <row r="48" spans="1:9" ht="15.75" x14ac:dyDescent="0.25">
      <c r="A48" s="8" t="s">
        <v>22</v>
      </c>
      <c r="B48" s="20">
        <v>2000</v>
      </c>
      <c r="C48" s="54"/>
      <c r="D48" s="20">
        <v>618.55999999999995</v>
      </c>
      <c r="E48" s="20">
        <f t="shared" si="5"/>
        <v>1381.44</v>
      </c>
    </row>
    <row r="49" spans="1:6" ht="15.75" x14ac:dyDescent="0.25">
      <c r="A49" s="8" t="s">
        <v>23</v>
      </c>
      <c r="B49" s="20">
        <v>7000</v>
      </c>
      <c r="C49" s="54"/>
      <c r="D49" s="20">
        <v>6212</v>
      </c>
      <c r="E49" s="20">
        <f t="shared" si="5"/>
        <v>788</v>
      </c>
      <c r="F49" s="22"/>
    </row>
    <row r="50" spans="1:6" ht="15.75" x14ac:dyDescent="0.25">
      <c r="A50" s="8" t="s">
        <v>15</v>
      </c>
      <c r="B50" s="20">
        <v>94450</v>
      </c>
      <c r="C50" s="54"/>
      <c r="D50" s="20">
        <v>8067.4</v>
      </c>
      <c r="E50" s="20">
        <f t="shared" si="5"/>
        <v>86382.6</v>
      </c>
    </row>
    <row r="51" spans="1:6" ht="15.75" x14ac:dyDescent="0.25">
      <c r="A51" s="8" t="s">
        <v>24</v>
      </c>
      <c r="B51" s="20">
        <v>20000</v>
      </c>
      <c r="C51" s="54"/>
      <c r="D51" s="20">
        <v>5523.09</v>
      </c>
      <c r="E51" s="20">
        <f t="shared" si="5"/>
        <v>14476.91</v>
      </c>
    </row>
    <row r="52" spans="1:6" ht="15.75" x14ac:dyDescent="0.25">
      <c r="A52" s="8" t="s">
        <v>17</v>
      </c>
      <c r="B52" s="20">
        <v>67800</v>
      </c>
      <c r="C52" s="55"/>
      <c r="D52" s="21"/>
      <c r="E52" s="20">
        <f t="shared" si="5"/>
        <v>67800</v>
      </c>
    </row>
    <row r="53" spans="1:6" ht="15.75" x14ac:dyDescent="0.25">
      <c r="A53" s="23" t="s">
        <v>18</v>
      </c>
      <c r="B53" s="24">
        <f>SUM(B45:B52)</f>
        <v>359200</v>
      </c>
      <c r="C53" s="20">
        <f>C43+C44+C42</f>
        <v>48510</v>
      </c>
      <c r="D53" s="20">
        <f t="shared" ref="D53" si="6">SUM(D45:D52)</f>
        <v>47450.590000000011</v>
      </c>
      <c r="E53" s="20">
        <f>SUM(E45:E52)</f>
        <v>311749.41000000003</v>
      </c>
    </row>
    <row r="54" spans="1:6" ht="15.75" x14ac:dyDescent="0.25">
      <c r="A54" s="25" t="s">
        <v>30</v>
      </c>
      <c r="B54" s="26">
        <f>B53+C15+C28+C39</f>
        <v>25257207.640000001</v>
      </c>
      <c r="C54" s="27"/>
      <c r="D54" s="27">
        <f>D15+D28+D39+D53</f>
        <v>16498841.310000001</v>
      </c>
      <c r="E54" s="28">
        <f>B54-D54</f>
        <v>8758366.3300000001</v>
      </c>
    </row>
    <row r="55" spans="1:6" x14ac:dyDescent="0.25">
      <c r="A55" s="29"/>
    </row>
    <row r="56" spans="1:6" x14ac:dyDescent="0.25">
      <c r="A56" s="29"/>
    </row>
    <row r="57" spans="1:6" s="42" customFormat="1" ht="15.75" x14ac:dyDescent="0.25">
      <c r="A57" s="42" t="s">
        <v>40</v>
      </c>
    </row>
    <row r="58" spans="1:6" s="42" customFormat="1" ht="15.75" x14ac:dyDescent="0.25"/>
    <row r="59" spans="1:6" s="42" customFormat="1" ht="15.75" x14ac:dyDescent="0.25"/>
    <row r="60" spans="1:6" s="42" customFormat="1" ht="15.75" x14ac:dyDescent="0.25">
      <c r="A60" s="42" t="s">
        <v>41</v>
      </c>
    </row>
    <row r="61" spans="1:6" s="42" customFormat="1" ht="15.75" x14ac:dyDescent="0.25">
      <c r="A61" s="42" t="s">
        <v>42</v>
      </c>
    </row>
  </sheetData>
  <mergeCells count="10">
    <mergeCell ref="A28:B28"/>
    <mergeCell ref="A29:E29"/>
    <mergeCell ref="A40:E40"/>
    <mergeCell ref="C45:C52"/>
    <mergeCell ref="D1:E1"/>
    <mergeCell ref="A2:E2"/>
    <mergeCell ref="A3:F3"/>
    <mergeCell ref="A4:F4"/>
    <mergeCell ref="A7:E7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на 09.06</vt:lpstr>
      <vt:lpstr>на 19.06</vt:lpstr>
      <vt:lpstr>20.08</vt:lpstr>
      <vt:lpstr>20.09</vt:lpstr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2014-10-20T14:46:06Z</dcterms:modified>
</cp:coreProperties>
</file>